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c\Desktop\DMC_report68\"/>
    </mc:Choice>
  </mc:AlternateContent>
  <xr:revisionPtr revIDLastSave="0" documentId="13_ncr:1_{20913105-91B6-4373-B284-A66D8F1098F0}" xr6:coauthVersionLast="47" xr6:coauthVersionMax="47" xr10:uidLastSave="{00000000-0000-0000-0000-000000000000}"/>
  <bookViews>
    <workbookView xWindow="-108" yWindow="-108" windowWidth="23256" windowHeight="12456" tabRatio="766" firstSheet="4" activeTab="6" xr2:uid="{00000000-000D-0000-FFFF-FFFF00000000}"/>
  </bookViews>
  <sheets>
    <sheet name="จำนวน รร." sheetId="1" r:id="rId1"/>
    <sheet name="อัตราส่วนนักเรียน รายอำเภอ" sheetId="19" r:id="rId2"/>
    <sheet name="ข้อมูลโรงเรียน" sheetId="6" r:id="rId3"/>
    <sheet name="จำนวน นร.ม.ต้น+ม.ปลาย" sheetId="4" r:id="rId4"/>
    <sheet name="จำนวน รร.แยกตามอำเภอ" sheetId="2" r:id="rId5"/>
    <sheet name="แบ่งตามขนาดจำนวนนักเรียน" sheetId="8" r:id="rId6"/>
    <sheet name="10มิย67" sheetId="9" r:id="rId7"/>
    <sheet name="นักเรียนรายอายุ" sheetId="25" r:id="rId8"/>
    <sheet name="สรุป นร.พักนอน" sheetId="29" r:id="rId9"/>
    <sheet name="ข้อมูลครู67" sheetId="40" r:id="rId10"/>
    <sheet name="table4" sheetId="3" state="hidden" r:id="rId11"/>
    <sheet name="Table5" sheetId="5" state="hidden" r:id="rId12"/>
  </sheets>
  <definedNames>
    <definedName name="_xlnm.Print_Titles" localSheetId="6">'10มิย67'!$3:$4</definedName>
    <definedName name="_xlnm.Print_Titles" localSheetId="10">table4!$1:$3</definedName>
    <definedName name="_xlnm.Print_Titles" localSheetId="11">Table5!$1:$3</definedName>
    <definedName name="_xlnm.Print_Titles" localSheetId="2">ข้อมูลโรงเรียน!$3:$3</definedName>
    <definedName name="_xlnm.Print_Titles" localSheetId="3">'จำนวน นร.ม.ต้น+ม.ปลาย'!$3:$4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4" i="40" l="1"/>
  <c r="CD34" i="40"/>
  <c r="BZ34" i="40"/>
  <c r="BY34" i="40"/>
  <c r="BX34" i="40"/>
  <c r="BW34" i="40"/>
  <c r="BV34" i="40"/>
  <c r="BU34" i="40"/>
  <c r="BT34" i="40"/>
  <c r="BS34" i="40"/>
  <c r="BR34" i="40"/>
  <c r="BQ34" i="40"/>
  <c r="BP34" i="40"/>
  <c r="BO34" i="40"/>
  <c r="BN34" i="40"/>
  <c r="BM34" i="40"/>
  <c r="BL34" i="40"/>
  <c r="BK34" i="40"/>
  <c r="BJ34" i="40"/>
  <c r="BH34" i="40"/>
  <c r="BG34" i="40"/>
  <c r="AZ34" i="40"/>
  <c r="AX34" i="40"/>
  <c r="AV34" i="40"/>
  <c r="AU34" i="40"/>
  <c r="AS34" i="40"/>
  <c r="AR34" i="40"/>
  <c r="AQ34" i="40"/>
  <c r="AL34" i="40"/>
  <c r="AK34" i="40"/>
  <c r="T34" i="40"/>
  <c r="O34" i="40"/>
  <c r="M34" i="40"/>
  <c r="K34" i="40"/>
  <c r="H34" i="40"/>
  <c r="F34" i="40"/>
  <c r="D34" i="40"/>
  <c r="AY33" i="40"/>
  <c r="AM33" i="40"/>
  <c r="AG33" i="40"/>
  <c r="AF33" i="40"/>
  <c r="AE33" i="40"/>
  <c r="AD33" i="40"/>
  <c r="AC33" i="40"/>
  <c r="AB33" i="40"/>
  <c r="Q33" i="40"/>
  <c r="P33" i="40"/>
  <c r="N33" i="40"/>
  <c r="L33" i="40"/>
  <c r="J33" i="40"/>
  <c r="S33" i="40" s="1"/>
  <c r="I33" i="40"/>
  <c r="G33" i="40"/>
  <c r="E33" i="40"/>
  <c r="AY32" i="40"/>
  <c r="AM32" i="40"/>
  <c r="AG32" i="40"/>
  <c r="AF32" i="40"/>
  <c r="AE32" i="40"/>
  <c r="AD32" i="40"/>
  <c r="AC32" i="40"/>
  <c r="AB32" i="40"/>
  <c r="Q32" i="40"/>
  <c r="P32" i="40"/>
  <c r="N32" i="40"/>
  <c r="L32" i="40"/>
  <c r="J32" i="40"/>
  <c r="S32" i="40" s="1"/>
  <c r="AH32" i="40" s="1"/>
  <c r="I32" i="40"/>
  <c r="G32" i="40"/>
  <c r="E32" i="40"/>
  <c r="AY31" i="40"/>
  <c r="AM31" i="40"/>
  <c r="AG31" i="40"/>
  <c r="AF31" i="40"/>
  <c r="AE31" i="40"/>
  <c r="AD31" i="40"/>
  <c r="AC31" i="40"/>
  <c r="AB31" i="40"/>
  <c r="Q31" i="40"/>
  <c r="P31" i="40"/>
  <c r="N31" i="40"/>
  <c r="L31" i="40"/>
  <c r="J31" i="40"/>
  <c r="S31" i="40" s="1"/>
  <c r="AH31" i="40" s="1"/>
  <c r="I31" i="40"/>
  <c r="G31" i="40"/>
  <c r="E31" i="40"/>
  <c r="AY30" i="40"/>
  <c r="AM30" i="40"/>
  <c r="AG30" i="40"/>
  <c r="AF30" i="40"/>
  <c r="AE30" i="40"/>
  <c r="AD30" i="40"/>
  <c r="AC30" i="40"/>
  <c r="AB30" i="40"/>
  <c r="Q30" i="40"/>
  <c r="P30" i="40"/>
  <c r="N30" i="40"/>
  <c r="L30" i="40"/>
  <c r="J30" i="40"/>
  <c r="S30" i="40" s="1"/>
  <c r="I30" i="40"/>
  <c r="G30" i="40"/>
  <c r="E30" i="40"/>
  <c r="AY29" i="40"/>
  <c r="AM29" i="40"/>
  <c r="AG29" i="40"/>
  <c r="AF29" i="40"/>
  <c r="AE29" i="40"/>
  <c r="AD29" i="40"/>
  <c r="AC29" i="40"/>
  <c r="AB29" i="40"/>
  <c r="Q29" i="40"/>
  <c r="P29" i="40"/>
  <c r="N29" i="40"/>
  <c r="L29" i="40"/>
  <c r="J29" i="40"/>
  <c r="S29" i="40" s="1"/>
  <c r="AH29" i="40" s="1"/>
  <c r="I29" i="40"/>
  <c r="G29" i="40"/>
  <c r="E29" i="40"/>
  <c r="AY28" i="40"/>
  <c r="AM28" i="40"/>
  <c r="AG28" i="40"/>
  <c r="AF28" i="40"/>
  <c r="AE28" i="40"/>
  <c r="AD28" i="40"/>
  <c r="AC28" i="40"/>
  <c r="AB28" i="40"/>
  <c r="Q28" i="40"/>
  <c r="P28" i="40"/>
  <c r="N28" i="40"/>
  <c r="L28" i="40"/>
  <c r="J28" i="40"/>
  <c r="S28" i="40" s="1"/>
  <c r="AH28" i="40" s="1"/>
  <c r="I28" i="40"/>
  <c r="G28" i="40"/>
  <c r="E28" i="40"/>
  <c r="AY27" i="40"/>
  <c r="AM27" i="40"/>
  <c r="AG27" i="40"/>
  <c r="AF27" i="40"/>
  <c r="AE27" i="40"/>
  <c r="AD27" i="40"/>
  <c r="AC27" i="40"/>
  <c r="AB27" i="40"/>
  <c r="Q27" i="40"/>
  <c r="P27" i="40"/>
  <c r="N27" i="40"/>
  <c r="L27" i="40"/>
  <c r="J27" i="40"/>
  <c r="S27" i="40" s="1"/>
  <c r="AH27" i="40" s="1"/>
  <c r="I27" i="40"/>
  <c r="G27" i="40"/>
  <c r="E27" i="40"/>
  <c r="AY26" i="40"/>
  <c r="AM26" i="40"/>
  <c r="AG26" i="40"/>
  <c r="AF26" i="40"/>
  <c r="AE26" i="40"/>
  <c r="AD26" i="40"/>
  <c r="AC26" i="40"/>
  <c r="AB26" i="40"/>
  <c r="Q26" i="40"/>
  <c r="P26" i="40"/>
  <c r="N26" i="40"/>
  <c r="L26" i="40"/>
  <c r="J26" i="40"/>
  <c r="S26" i="40" s="1"/>
  <c r="AH26" i="40" s="1"/>
  <c r="I26" i="40"/>
  <c r="G26" i="40"/>
  <c r="E26" i="40"/>
  <c r="AY25" i="40"/>
  <c r="AM25" i="40"/>
  <c r="AG25" i="40"/>
  <c r="AF25" i="40"/>
  <c r="AE25" i="40"/>
  <c r="AD25" i="40"/>
  <c r="AC25" i="40"/>
  <c r="AB25" i="40"/>
  <c r="Q25" i="40"/>
  <c r="P25" i="40"/>
  <c r="N25" i="40"/>
  <c r="L25" i="40"/>
  <c r="J25" i="40"/>
  <c r="S25" i="40" s="1"/>
  <c r="I25" i="40"/>
  <c r="G25" i="40"/>
  <c r="E25" i="40"/>
  <c r="AY24" i="40"/>
  <c r="AM24" i="40"/>
  <c r="AG24" i="40"/>
  <c r="AF24" i="40"/>
  <c r="AE24" i="40"/>
  <c r="AD24" i="40"/>
  <c r="AC24" i="40"/>
  <c r="AB24" i="40"/>
  <c r="Q24" i="40"/>
  <c r="P24" i="40"/>
  <c r="N24" i="40"/>
  <c r="L24" i="40"/>
  <c r="J24" i="40"/>
  <c r="S24" i="40" s="1"/>
  <c r="I24" i="40"/>
  <c r="G24" i="40"/>
  <c r="E24" i="40"/>
  <c r="AY23" i="40"/>
  <c r="AM23" i="40"/>
  <c r="AG23" i="40"/>
  <c r="AF23" i="40"/>
  <c r="AE23" i="40"/>
  <c r="AD23" i="40"/>
  <c r="AC23" i="40"/>
  <c r="AB23" i="40"/>
  <c r="Q23" i="40"/>
  <c r="P23" i="40"/>
  <c r="N23" i="40"/>
  <c r="L23" i="40"/>
  <c r="J23" i="40"/>
  <c r="S23" i="40" s="1"/>
  <c r="I23" i="40"/>
  <c r="G23" i="40"/>
  <c r="E23" i="40"/>
  <c r="AY22" i="40"/>
  <c r="AM22" i="40"/>
  <c r="AG22" i="40"/>
  <c r="AF22" i="40"/>
  <c r="AE22" i="40"/>
  <c r="AD22" i="40"/>
  <c r="AC22" i="40"/>
  <c r="AB22" i="40"/>
  <c r="Q22" i="40"/>
  <c r="P22" i="40"/>
  <c r="N22" i="40"/>
  <c r="L22" i="40"/>
  <c r="J22" i="40"/>
  <c r="S22" i="40" s="1"/>
  <c r="AH22" i="40" s="1"/>
  <c r="I22" i="40"/>
  <c r="G22" i="40"/>
  <c r="E22" i="40"/>
  <c r="AY21" i="40"/>
  <c r="AM21" i="40"/>
  <c r="AG21" i="40"/>
  <c r="AF21" i="40"/>
  <c r="AE21" i="40"/>
  <c r="AD21" i="40"/>
  <c r="AC21" i="40"/>
  <c r="AB21" i="40"/>
  <c r="Q21" i="40"/>
  <c r="P21" i="40"/>
  <c r="N21" i="40"/>
  <c r="L21" i="40"/>
  <c r="J21" i="40"/>
  <c r="S21" i="40" s="1"/>
  <c r="I21" i="40"/>
  <c r="G21" i="40"/>
  <c r="E21" i="40"/>
  <c r="AY20" i="40"/>
  <c r="AM20" i="40"/>
  <c r="AG20" i="40"/>
  <c r="AF20" i="40"/>
  <c r="AE20" i="40"/>
  <c r="AD20" i="40"/>
  <c r="AC20" i="40"/>
  <c r="AB20" i="40"/>
  <c r="Q20" i="40"/>
  <c r="P20" i="40"/>
  <c r="N20" i="40"/>
  <c r="L20" i="40"/>
  <c r="J20" i="40"/>
  <c r="S20" i="40" s="1"/>
  <c r="I20" i="40"/>
  <c r="G20" i="40"/>
  <c r="E20" i="40"/>
  <c r="AY19" i="40"/>
  <c r="AM19" i="40"/>
  <c r="AG19" i="40"/>
  <c r="AF19" i="40"/>
  <c r="AE19" i="40"/>
  <c r="AD19" i="40"/>
  <c r="AC19" i="40"/>
  <c r="AB19" i="40"/>
  <c r="Q19" i="40"/>
  <c r="P19" i="40"/>
  <c r="N19" i="40"/>
  <c r="L19" i="40"/>
  <c r="J19" i="40"/>
  <c r="S19" i="40" s="1"/>
  <c r="AH19" i="40" s="1"/>
  <c r="I19" i="40"/>
  <c r="G19" i="40"/>
  <c r="E19" i="40"/>
  <c r="AY18" i="40"/>
  <c r="AM18" i="40"/>
  <c r="AG18" i="40"/>
  <c r="AF18" i="40"/>
  <c r="AE18" i="40"/>
  <c r="AD18" i="40"/>
  <c r="AC18" i="40"/>
  <c r="AB18" i="40"/>
  <c r="Q18" i="40"/>
  <c r="P18" i="40"/>
  <c r="N18" i="40"/>
  <c r="L18" i="40"/>
  <c r="J18" i="40"/>
  <c r="S18" i="40" s="1"/>
  <c r="BA18" i="40" s="1"/>
  <c r="BD18" i="40" s="1"/>
  <c r="I18" i="40"/>
  <c r="G18" i="40"/>
  <c r="E18" i="40"/>
  <c r="AY17" i="40"/>
  <c r="AM17" i="40"/>
  <c r="AG17" i="40"/>
  <c r="AF17" i="40"/>
  <c r="AE17" i="40"/>
  <c r="AD17" i="40"/>
  <c r="AC17" i="40"/>
  <c r="AB17" i="40"/>
  <c r="Q17" i="40"/>
  <c r="P17" i="40"/>
  <c r="N17" i="40"/>
  <c r="L17" i="40"/>
  <c r="J17" i="40"/>
  <c r="S17" i="40" s="1"/>
  <c r="BA17" i="40" s="1"/>
  <c r="BD17" i="40" s="1"/>
  <c r="I17" i="40"/>
  <c r="G17" i="40"/>
  <c r="E17" i="40"/>
  <c r="AY16" i="40"/>
  <c r="AM16" i="40"/>
  <c r="AG16" i="40"/>
  <c r="AF16" i="40"/>
  <c r="AE16" i="40"/>
  <c r="AD16" i="40"/>
  <c r="AC16" i="40"/>
  <c r="AB16" i="40"/>
  <c r="Q16" i="40"/>
  <c r="P16" i="40"/>
  <c r="N16" i="40"/>
  <c r="L16" i="40"/>
  <c r="J16" i="40"/>
  <c r="S16" i="40" s="1"/>
  <c r="U16" i="40" s="1"/>
  <c r="I16" i="40"/>
  <c r="G16" i="40"/>
  <c r="E16" i="40"/>
  <c r="AY15" i="40"/>
  <c r="AM15" i="40"/>
  <c r="AG15" i="40"/>
  <c r="AF15" i="40"/>
  <c r="AE15" i="40"/>
  <c r="AD15" i="40"/>
  <c r="AC15" i="40"/>
  <c r="AB15" i="40"/>
  <c r="Q15" i="40"/>
  <c r="P15" i="40"/>
  <c r="N15" i="40"/>
  <c r="L15" i="40"/>
  <c r="J15" i="40"/>
  <c r="S15" i="40" s="1"/>
  <c r="AH15" i="40" s="1"/>
  <c r="I15" i="40"/>
  <c r="G15" i="40"/>
  <c r="E15" i="40"/>
  <c r="AY14" i="40"/>
  <c r="AM14" i="40"/>
  <c r="AG14" i="40"/>
  <c r="AF14" i="40"/>
  <c r="AE14" i="40"/>
  <c r="AD14" i="40"/>
  <c r="AC14" i="40"/>
  <c r="AB14" i="40"/>
  <c r="Q14" i="40"/>
  <c r="P14" i="40"/>
  <c r="N14" i="40"/>
  <c r="L14" i="40"/>
  <c r="J14" i="40"/>
  <c r="I14" i="40"/>
  <c r="G14" i="40"/>
  <c r="E14" i="40"/>
  <c r="AY13" i="40"/>
  <c r="AM13" i="40"/>
  <c r="AG13" i="40"/>
  <c r="AF13" i="40"/>
  <c r="AE13" i="40"/>
  <c r="AD13" i="40"/>
  <c r="AC13" i="40"/>
  <c r="AB13" i="40"/>
  <c r="Q13" i="40"/>
  <c r="P13" i="40"/>
  <c r="N13" i="40"/>
  <c r="L13" i="40"/>
  <c r="J13" i="40"/>
  <c r="S13" i="40" s="1"/>
  <c r="BA13" i="40" s="1"/>
  <c r="BD13" i="40" s="1"/>
  <c r="I13" i="40"/>
  <c r="G13" i="40"/>
  <c r="E13" i="40"/>
  <c r="AY12" i="40"/>
  <c r="AM12" i="40"/>
  <c r="AG12" i="40"/>
  <c r="AF12" i="40"/>
  <c r="AE12" i="40"/>
  <c r="AD12" i="40"/>
  <c r="AC12" i="40"/>
  <c r="AB12" i="40"/>
  <c r="Q12" i="40"/>
  <c r="P12" i="40"/>
  <c r="N12" i="40"/>
  <c r="L12" i="40"/>
  <c r="J12" i="40"/>
  <c r="S12" i="40" s="1"/>
  <c r="U12" i="40" s="1"/>
  <c r="I12" i="40"/>
  <c r="G12" i="40"/>
  <c r="E12" i="40"/>
  <c r="AY11" i="40"/>
  <c r="AM11" i="40"/>
  <c r="AG11" i="40"/>
  <c r="AF11" i="40"/>
  <c r="AE11" i="40"/>
  <c r="AD11" i="40"/>
  <c r="AC11" i="40"/>
  <c r="AB11" i="40"/>
  <c r="Q11" i="40"/>
  <c r="P11" i="40"/>
  <c r="N11" i="40"/>
  <c r="L11" i="40"/>
  <c r="J11" i="40"/>
  <c r="S11" i="40" s="1"/>
  <c r="BA11" i="40" s="1"/>
  <c r="BD11" i="40" s="1"/>
  <c r="I11" i="40"/>
  <c r="G11" i="40"/>
  <c r="E11" i="40"/>
  <c r="AY10" i="40"/>
  <c r="AM10" i="40"/>
  <c r="AG10" i="40"/>
  <c r="AF10" i="40"/>
  <c r="AE10" i="40"/>
  <c r="AD10" i="40"/>
  <c r="AC10" i="40"/>
  <c r="AB10" i="40"/>
  <c r="Q10" i="40"/>
  <c r="P10" i="40"/>
  <c r="N10" i="40"/>
  <c r="L10" i="40"/>
  <c r="J10" i="40"/>
  <c r="S10" i="40" s="1"/>
  <c r="AH10" i="40" s="1"/>
  <c r="I10" i="40"/>
  <c r="G10" i="40"/>
  <c r="E10" i="40"/>
  <c r="AY9" i="40"/>
  <c r="AM9" i="40"/>
  <c r="AG9" i="40"/>
  <c r="AF9" i="40"/>
  <c r="AE9" i="40"/>
  <c r="AD9" i="40"/>
  <c r="AC9" i="40"/>
  <c r="AB9" i="40"/>
  <c r="Q9" i="40"/>
  <c r="P9" i="40"/>
  <c r="N9" i="40"/>
  <c r="L9" i="40"/>
  <c r="J9" i="40"/>
  <c r="S9" i="40" s="1"/>
  <c r="BA9" i="40" s="1"/>
  <c r="BD9" i="40" s="1"/>
  <c r="I9" i="40"/>
  <c r="G9" i="40"/>
  <c r="E9" i="40"/>
  <c r="AY8" i="40"/>
  <c r="AM8" i="40"/>
  <c r="AG8" i="40"/>
  <c r="AF8" i="40"/>
  <c r="AE8" i="40"/>
  <c r="AD8" i="40"/>
  <c r="AC8" i="40"/>
  <c r="AB8" i="40"/>
  <c r="Q8" i="40"/>
  <c r="P8" i="40"/>
  <c r="N8" i="40"/>
  <c r="L8" i="40"/>
  <c r="J8" i="40"/>
  <c r="S8" i="40" s="1"/>
  <c r="U8" i="40" s="1"/>
  <c r="I8" i="40"/>
  <c r="G8" i="40"/>
  <c r="E8" i="40"/>
  <c r="AY7" i="40"/>
  <c r="AM7" i="40"/>
  <c r="AG7" i="40"/>
  <c r="AF7" i="40"/>
  <c r="AE7" i="40"/>
  <c r="AD7" i="40"/>
  <c r="AC7" i="40"/>
  <c r="AB7" i="40"/>
  <c r="Q7" i="40"/>
  <c r="P7" i="40"/>
  <c r="N7" i="40"/>
  <c r="L7" i="40"/>
  <c r="J7" i="40"/>
  <c r="I7" i="40"/>
  <c r="G7" i="40"/>
  <c r="E7" i="40"/>
  <c r="K6" i="29"/>
  <c r="K7" i="29"/>
  <c r="K5" i="29"/>
  <c r="P6" i="25"/>
  <c r="P7" i="25"/>
  <c r="P8" i="25"/>
  <c r="P9" i="25"/>
  <c r="P10" i="25"/>
  <c r="P11" i="25"/>
  <c r="P12" i="25"/>
  <c r="P13" i="25"/>
  <c r="P14" i="25"/>
  <c r="P15" i="25"/>
  <c r="C13" i="2"/>
  <c r="C12" i="2"/>
  <c r="C11" i="2"/>
  <c r="C10" i="2"/>
  <c r="C9" i="2"/>
  <c r="C8" i="2"/>
  <c r="C7" i="2"/>
  <c r="C6" i="2"/>
  <c r="C5" i="2"/>
  <c r="AB9" i="9"/>
  <c r="AB10" i="9"/>
  <c r="AB7" i="9"/>
  <c r="B8" i="29"/>
  <c r="C8" i="29"/>
  <c r="Z20" i="9"/>
  <c r="AA18" i="9"/>
  <c r="AA19" i="9"/>
  <c r="AA14" i="9"/>
  <c r="AA15" i="9"/>
  <c r="AA13" i="9"/>
  <c r="AA10" i="9"/>
  <c r="AA9" i="9"/>
  <c r="AA7" i="9"/>
  <c r="AH17" i="40" l="1"/>
  <c r="W32" i="40"/>
  <c r="Y32" i="40" s="1"/>
  <c r="V33" i="40"/>
  <c r="X33" i="40" s="1"/>
  <c r="W33" i="40"/>
  <c r="Y33" i="40" s="1"/>
  <c r="W21" i="40"/>
  <c r="Y21" i="40" s="1"/>
  <c r="R22" i="40"/>
  <c r="W22" i="40"/>
  <c r="Y22" i="40" s="1"/>
  <c r="V23" i="40"/>
  <c r="X23" i="40" s="1"/>
  <c r="W23" i="40"/>
  <c r="Y23" i="40" s="1"/>
  <c r="V24" i="40"/>
  <c r="X24" i="40" s="1"/>
  <c r="W24" i="40"/>
  <c r="Y24" i="40" s="1"/>
  <c r="V25" i="40"/>
  <c r="X25" i="40" s="1"/>
  <c r="W25" i="40"/>
  <c r="Y25" i="40" s="1"/>
  <c r="V26" i="40"/>
  <c r="X26" i="40" s="1"/>
  <c r="W26" i="40"/>
  <c r="Y26" i="40" s="1"/>
  <c r="V28" i="40"/>
  <c r="X28" i="40" s="1"/>
  <c r="W28" i="40"/>
  <c r="Y28" i="40" s="1"/>
  <c r="V30" i="40"/>
  <c r="X30" i="40" s="1"/>
  <c r="W30" i="40"/>
  <c r="Y30" i="40" s="1"/>
  <c r="V31" i="40"/>
  <c r="X31" i="40" s="1"/>
  <c r="W31" i="40"/>
  <c r="Y31" i="40" s="1"/>
  <c r="AW34" i="40"/>
  <c r="V17" i="40"/>
  <c r="X17" i="40" s="1"/>
  <c r="W10" i="40"/>
  <c r="Y10" i="40" s="1"/>
  <c r="V12" i="40"/>
  <c r="X12" i="40" s="1"/>
  <c r="BA12" i="40"/>
  <c r="BD12" i="40" s="1"/>
  <c r="AH9" i="40"/>
  <c r="V16" i="40"/>
  <c r="X16" i="40" s="1"/>
  <c r="W29" i="40"/>
  <c r="Y29" i="40" s="1"/>
  <c r="AY34" i="40"/>
  <c r="V15" i="40"/>
  <c r="X15" i="40" s="1"/>
  <c r="BA16" i="40"/>
  <c r="BD16" i="40" s="1"/>
  <c r="W27" i="40"/>
  <c r="Y27" i="40" s="1"/>
  <c r="V7" i="40"/>
  <c r="X7" i="40" s="1"/>
  <c r="W7" i="40"/>
  <c r="Y7" i="40" s="1"/>
  <c r="AF34" i="40"/>
  <c r="V8" i="40"/>
  <c r="X8" i="40" s="1"/>
  <c r="R19" i="40"/>
  <c r="W19" i="40"/>
  <c r="Y19" i="40" s="1"/>
  <c r="AH30" i="40"/>
  <c r="U30" i="40"/>
  <c r="R11" i="40"/>
  <c r="W11" i="40"/>
  <c r="Y11" i="40" s="1"/>
  <c r="U11" i="40"/>
  <c r="AH11" i="40"/>
  <c r="R14" i="40"/>
  <c r="W14" i="40"/>
  <c r="Y14" i="40" s="1"/>
  <c r="V14" i="40"/>
  <c r="X14" i="40" s="1"/>
  <c r="BA15" i="40"/>
  <c r="BD15" i="40" s="1"/>
  <c r="AH16" i="40"/>
  <c r="V20" i="40"/>
  <c r="X20" i="40" s="1"/>
  <c r="BA8" i="40"/>
  <c r="BD8" i="40" s="1"/>
  <c r="V11" i="40"/>
  <c r="X11" i="40" s="1"/>
  <c r="V13" i="40"/>
  <c r="X13" i="40" s="1"/>
  <c r="AH13" i="40"/>
  <c r="R15" i="40"/>
  <c r="W15" i="40"/>
  <c r="Y15" i="40" s="1"/>
  <c r="U15" i="40"/>
  <c r="R18" i="40"/>
  <c r="W18" i="40"/>
  <c r="Y18" i="40" s="1"/>
  <c r="V18" i="40"/>
  <c r="X18" i="40" s="1"/>
  <c r="V27" i="40"/>
  <c r="X27" i="40" s="1"/>
  <c r="V29" i="40"/>
  <c r="X29" i="40" s="1"/>
  <c r="AH12" i="40"/>
  <c r="AH8" i="40"/>
  <c r="AB34" i="40"/>
  <c r="R10" i="40"/>
  <c r="V10" i="40"/>
  <c r="X10" i="40" s="1"/>
  <c r="Z10" i="40" s="1"/>
  <c r="AA10" i="40" s="1"/>
  <c r="BB10" i="40" s="1"/>
  <c r="S14" i="40"/>
  <c r="AH14" i="40" s="1"/>
  <c r="V19" i="40"/>
  <c r="X19" i="40" s="1"/>
  <c r="V22" i="40"/>
  <c r="X22" i="40" s="1"/>
  <c r="Z22" i="40" s="1"/>
  <c r="AA22" i="40" s="1"/>
  <c r="BB22" i="40" s="1"/>
  <c r="U31" i="40"/>
  <c r="P34" i="40"/>
  <c r="V9" i="40"/>
  <c r="X9" i="40" s="1"/>
  <c r="R21" i="40"/>
  <c r="V21" i="40"/>
  <c r="X21" i="40" s="1"/>
  <c r="V32" i="40"/>
  <c r="X32" i="40" s="1"/>
  <c r="Z32" i="40" s="1"/>
  <c r="AA32" i="40" s="1"/>
  <c r="BB32" i="40" s="1"/>
  <c r="R24" i="40"/>
  <c r="AG34" i="40"/>
  <c r="U10" i="40"/>
  <c r="U18" i="40"/>
  <c r="R20" i="40"/>
  <c r="BA23" i="40"/>
  <c r="BD23" i="40" s="1"/>
  <c r="U23" i="40"/>
  <c r="R30" i="40"/>
  <c r="I34" i="40"/>
  <c r="AD34" i="40"/>
  <c r="U9" i="40"/>
  <c r="BA10" i="40"/>
  <c r="BD10" i="40" s="1"/>
  <c r="U13" i="40"/>
  <c r="W17" i="40"/>
  <c r="Y17" i="40" s="1"/>
  <c r="BA19" i="40"/>
  <c r="BD19" i="40" s="1"/>
  <c r="U19" i="40"/>
  <c r="AC34" i="40"/>
  <c r="L34" i="40"/>
  <c r="W20" i="40"/>
  <c r="Y20" i="40" s="1"/>
  <c r="R33" i="40"/>
  <c r="R9" i="40"/>
  <c r="W9" i="40"/>
  <c r="Y9" i="40" s="1"/>
  <c r="R13" i="40"/>
  <c r="W13" i="40"/>
  <c r="Y13" i="40" s="1"/>
  <c r="R17" i="40"/>
  <c r="U17" i="40"/>
  <c r="BA22" i="40"/>
  <c r="BD22" i="40" s="1"/>
  <c r="U22" i="40"/>
  <c r="R23" i="40"/>
  <c r="R28" i="40"/>
  <c r="J34" i="40"/>
  <c r="S7" i="40"/>
  <c r="Q34" i="40"/>
  <c r="AM34" i="40"/>
  <c r="R8" i="40"/>
  <c r="W8" i="40"/>
  <c r="Y8" i="40" s="1"/>
  <c r="R12" i="40"/>
  <c r="W12" i="40"/>
  <c r="Y12" i="40" s="1"/>
  <c r="R16" i="40"/>
  <c r="W16" i="40"/>
  <c r="Y16" i="40" s="1"/>
  <c r="AH18" i="40"/>
  <c r="AH23" i="40"/>
  <c r="R26" i="40"/>
  <c r="E34" i="40"/>
  <c r="R7" i="40"/>
  <c r="AE34" i="40"/>
  <c r="BA21" i="40"/>
  <c r="BD21" i="40" s="1"/>
  <c r="U21" i="40"/>
  <c r="AH21" i="40"/>
  <c r="AH25" i="40"/>
  <c r="BA25" i="40"/>
  <c r="BD25" i="40" s="1"/>
  <c r="U25" i="40"/>
  <c r="R27" i="40"/>
  <c r="R29" i="40"/>
  <c r="R32" i="40"/>
  <c r="G34" i="40"/>
  <c r="N34" i="40"/>
  <c r="BA20" i="40"/>
  <c r="BD20" i="40" s="1"/>
  <c r="U20" i="40"/>
  <c r="AH20" i="40"/>
  <c r="BA24" i="40"/>
  <c r="BD24" i="40" s="1"/>
  <c r="U24" i="40"/>
  <c r="AH24" i="40"/>
  <c r="R25" i="40"/>
  <c r="R31" i="40"/>
  <c r="AH33" i="40"/>
  <c r="BA33" i="40"/>
  <c r="BD33" i="40" s="1"/>
  <c r="U33" i="40"/>
  <c r="U26" i="40"/>
  <c r="BA26" i="40"/>
  <c r="U27" i="40"/>
  <c r="BA27" i="40"/>
  <c r="BD27" i="40" s="1"/>
  <c r="U28" i="40"/>
  <c r="BA28" i="40"/>
  <c r="U29" i="40"/>
  <c r="BA29" i="40"/>
  <c r="BD29" i="40" s="1"/>
  <c r="BA30" i="40"/>
  <c r="BD30" i="40" s="1"/>
  <c r="BA31" i="40"/>
  <c r="BD31" i="40" s="1"/>
  <c r="U32" i="40"/>
  <c r="BA32" i="40"/>
  <c r="BD32" i="40" s="1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B16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C11" i="9"/>
  <c r="AA8" i="9"/>
  <c r="AA6" i="9"/>
  <c r="AB6" i="9"/>
  <c r="Z21" i="40" l="1"/>
  <c r="AA21" i="40" s="1"/>
  <c r="BB21" i="40" s="1"/>
  <c r="BE21" i="40" s="1"/>
  <c r="BF21" i="40" s="1"/>
  <c r="CA21" i="40" s="1"/>
  <c r="Z33" i="40"/>
  <c r="AA33" i="40" s="1"/>
  <c r="BB33" i="40" s="1"/>
  <c r="Z31" i="40"/>
  <c r="AA31" i="40" s="1"/>
  <c r="BB31" i="40" s="1"/>
  <c r="BC31" i="40" s="1"/>
  <c r="Z28" i="40"/>
  <c r="AA28" i="40" s="1"/>
  <c r="BB28" i="40" s="1"/>
  <c r="BE28" i="40" s="1"/>
  <c r="Z25" i="40"/>
  <c r="AA25" i="40" s="1"/>
  <c r="BB25" i="40" s="1"/>
  <c r="BC25" i="40" s="1"/>
  <c r="Z23" i="40"/>
  <c r="AA23" i="40" s="1"/>
  <c r="BB23" i="40" s="1"/>
  <c r="BE23" i="40" s="1"/>
  <c r="BF23" i="40" s="1"/>
  <c r="CA23" i="40" s="1"/>
  <c r="Z27" i="40"/>
  <c r="AA27" i="40" s="1"/>
  <c r="BB27" i="40" s="1"/>
  <c r="BE27" i="40" s="1"/>
  <c r="BF27" i="40" s="1"/>
  <c r="CA27" i="40" s="1"/>
  <c r="Z12" i="40"/>
  <c r="AA12" i="40" s="1"/>
  <c r="BB12" i="40" s="1"/>
  <c r="BC12" i="40" s="1"/>
  <c r="Z9" i="40"/>
  <c r="AA9" i="40" s="1"/>
  <c r="BB9" i="40" s="1"/>
  <c r="BC9" i="40" s="1"/>
  <c r="Z29" i="40"/>
  <c r="AA29" i="40" s="1"/>
  <c r="BB29" i="40" s="1"/>
  <c r="BE29" i="40" s="1"/>
  <c r="BF29" i="40" s="1"/>
  <c r="CA29" i="40" s="1"/>
  <c r="Z17" i="40"/>
  <c r="AA17" i="40" s="1"/>
  <c r="BB17" i="40" s="1"/>
  <c r="BI17" i="40" s="1"/>
  <c r="Z16" i="40"/>
  <c r="AA16" i="40" s="1"/>
  <c r="BB16" i="40" s="1"/>
  <c r="BI16" i="40" s="1"/>
  <c r="BI28" i="40"/>
  <c r="Z7" i="40"/>
  <c r="AA7" i="40" s="1"/>
  <c r="BB7" i="40" s="1"/>
  <c r="Z30" i="40"/>
  <c r="AA30" i="40" s="1"/>
  <c r="BB30" i="40" s="1"/>
  <c r="BC30" i="40" s="1"/>
  <c r="Z26" i="40"/>
  <c r="AA26" i="40" s="1"/>
  <c r="BB26" i="40" s="1"/>
  <c r="BC26" i="40" s="1"/>
  <c r="Z24" i="40"/>
  <c r="AA24" i="40" s="1"/>
  <c r="BB24" i="40" s="1"/>
  <c r="BC24" i="40" s="1"/>
  <c r="Z8" i="40"/>
  <c r="AA8" i="40" s="1"/>
  <c r="BB8" i="40" s="1"/>
  <c r="BI8" i="40" s="1"/>
  <c r="U14" i="40"/>
  <c r="Z20" i="40"/>
  <c r="AA20" i="40" s="1"/>
  <c r="BB20" i="40" s="1"/>
  <c r="BC20" i="40" s="1"/>
  <c r="Z19" i="40"/>
  <c r="AA19" i="40" s="1"/>
  <c r="BB19" i="40" s="1"/>
  <c r="BC19" i="40" s="1"/>
  <c r="Z13" i="40"/>
  <c r="AA13" i="40" s="1"/>
  <c r="BB13" i="40" s="1"/>
  <c r="BC13" i="40" s="1"/>
  <c r="S34" i="40"/>
  <c r="U34" i="40" s="1"/>
  <c r="Z15" i="40"/>
  <c r="AA15" i="40" s="1"/>
  <c r="BB15" i="40" s="1"/>
  <c r="BC15" i="40" s="1"/>
  <c r="Z11" i="40"/>
  <c r="AA11" i="40" s="1"/>
  <c r="BB11" i="40" s="1"/>
  <c r="BE22" i="40"/>
  <c r="BF22" i="40" s="1"/>
  <c r="CA22" i="40" s="1"/>
  <c r="BI22" i="40"/>
  <c r="BI10" i="40"/>
  <c r="BE10" i="40"/>
  <c r="BF10" i="40" s="1"/>
  <c r="CA10" i="40" s="1"/>
  <c r="BC10" i="40"/>
  <c r="BA14" i="40"/>
  <c r="BD14" i="40" s="1"/>
  <c r="Z18" i="40"/>
  <c r="AA18" i="40" s="1"/>
  <c r="BB18" i="40" s="1"/>
  <c r="BI21" i="40"/>
  <c r="Z14" i="40"/>
  <c r="AA14" i="40" s="1"/>
  <c r="BB14" i="40" s="1"/>
  <c r="BI9" i="40"/>
  <c r="BE9" i="40"/>
  <c r="BF9" i="40" s="1"/>
  <c r="CA9" i="40" s="1"/>
  <c r="BI31" i="40"/>
  <c r="BE33" i="40"/>
  <c r="BF33" i="40" s="1"/>
  <c r="CA33" i="40" s="1"/>
  <c r="BC33" i="40"/>
  <c r="BI33" i="40"/>
  <c r="BE32" i="40"/>
  <c r="BF32" i="40" s="1"/>
  <c r="CA32" i="40" s="1"/>
  <c r="BI32" i="40"/>
  <c r="BC32" i="40"/>
  <c r="R34" i="40"/>
  <c r="BC22" i="40"/>
  <c r="BC16" i="40"/>
  <c r="BD28" i="40"/>
  <c r="BD26" i="40"/>
  <c r="BI25" i="40"/>
  <c r="V34" i="40"/>
  <c r="X34" i="40" s="1"/>
  <c r="W34" i="40"/>
  <c r="Y34" i="40" s="1"/>
  <c r="BE17" i="40"/>
  <c r="BF17" i="40" s="1"/>
  <c r="CA17" i="40" s="1"/>
  <c r="BC29" i="40"/>
  <c r="AH7" i="40"/>
  <c r="BA7" i="40"/>
  <c r="U7" i="40"/>
  <c r="AA11" i="9"/>
  <c r="AA16" i="9"/>
  <c r="BC23" i="40" l="1"/>
  <c r="BF28" i="40"/>
  <c r="CA28" i="40" s="1"/>
  <c r="BC28" i="40"/>
  <c r="BI12" i="40"/>
  <c r="BE16" i="40"/>
  <c r="BF16" i="40" s="1"/>
  <c r="CA16" i="40" s="1"/>
  <c r="BI27" i="40"/>
  <c r="BE25" i="40"/>
  <c r="BF25" i="40" s="1"/>
  <c r="CA25" i="40" s="1"/>
  <c r="CB25" i="40" s="1"/>
  <c r="BC27" i="40"/>
  <c r="CB27" i="40" s="1"/>
  <c r="BE31" i="40"/>
  <c r="BF31" i="40" s="1"/>
  <c r="CA31" i="40" s="1"/>
  <c r="BC21" i="40"/>
  <c r="BI29" i="40"/>
  <c r="BI23" i="40"/>
  <c r="BC17" i="40"/>
  <c r="CB17" i="40" s="1"/>
  <c r="BE12" i="40"/>
  <c r="BF12" i="40" s="1"/>
  <c r="CA12" i="40" s="1"/>
  <c r="CB12" i="40" s="1"/>
  <c r="BI15" i="40"/>
  <c r="BE8" i="40"/>
  <c r="BF8" i="40" s="1"/>
  <c r="CA8" i="40" s="1"/>
  <c r="CB23" i="40"/>
  <c r="BC8" i="40"/>
  <c r="BI13" i="40"/>
  <c r="BI20" i="40"/>
  <c r="BI30" i="40"/>
  <c r="BE30" i="40"/>
  <c r="BF30" i="40" s="1"/>
  <c r="CA30" i="40" s="1"/>
  <c r="CB30" i="40" s="1"/>
  <c r="BE15" i="40"/>
  <c r="BF15" i="40" s="1"/>
  <c r="CA15" i="40" s="1"/>
  <c r="CB15" i="40" s="1"/>
  <c r="BC14" i="40"/>
  <c r="BE24" i="40"/>
  <c r="BF24" i="40" s="1"/>
  <c r="CA24" i="40" s="1"/>
  <c r="CB24" i="40" s="1"/>
  <c r="BI24" i="40"/>
  <c r="CB9" i="40"/>
  <c r="CB21" i="40"/>
  <c r="BE26" i="40"/>
  <c r="BF26" i="40" s="1"/>
  <c r="CA26" i="40" s="1"/>
  <c r="CB26" i="40" s="1"/>
  <c r="BI26" i="40"/>
  <c r="CB22" i="40"/>
  <c r="CB33" i="40"/>
  <c r="CB29" i="40"/>
  <c r="BE20" i="40"/>
  <c r="BF20" i="40" s="1"/>
  <c r="CA20" i="40" s="1"/>
  <c r="CB20" i="40" s="1"/>
  <c r="BI11" i="40"/>
  <c r="BC11" i="40"/>
  <c r="BE11" i="40"/>
  <c r="BF11" i="40" s="1"/>
  <c r="CA11" i="40" s="1"/>
  <c r="BE13" i="40"/>
  <c r="BF13" i="40" s="1"/>
  <c r="CA13" i="40" s="1"/>
  <c r="CB13" i="40" s="1"/>
  <c r="BE19" i="40"/>
  <c r="BF19" i="40" s="1"/>
  <c r="CA19" i="40" s="1"/>
  <c r="CB19" i="40" s="1"/>
  <c r="BI19" i="40"/>
  <c r="CB10" i="40"/>
  <c r="CB28" i="40"/>
  <c r="AA34" i="40"/>
  <c r="CB31" i="40"/>
  <c r="CB16" i="40"/>
  <c r="BI14" i="40"/>
  <c r="BE14" i="40"/>
  <c r="BF14" i="40" s="1"/>
  <c r="CA14" i="40" s="1"/>
  <c r="BE18" i="40"/>
  <c r="BF18" i="40" s="1"/>
  <c r="CA18" i="40" s="1"/>
  <c r="BI18" i="40"/>
  <c r="BC18" i="40"/>
  <c r="CB32" i="40"/>
  <c r="BA34" i="40"/>
  <c r="BD7" i="40"/>
  <c r="BB34" i="40"/>
  <c r="BE34" i="40" s="1"/>
  <c r="BI7" i="40"/>
  <c r="BC7" i="40"/>
  <c r="BE7" i="40"/>
  <c r="Z34" i="40"/>
  <c r="CB8" i="40" l="1"/>
  <c r="CB14" i="40"/>
  <c r="CB18" i="40"/>
  <c r="BI34" i="40"/>
  <c r="CB11" i="40"/>
  <c r="BC34" i="40"/>
  <c r="BD34" i="40"/>
  <c r="BF34" i="40" s="1"/>
  <c r="BF7" i="40"/>
  <c r="CA7" i="40" s="1"/>
  <c r="CA34" i="40" l="1"/>
  <c r="CB34" i="40" s="1"/>
  <c r="CB7" i="40"/>
  <c r="I6" i="25"/>
  <c r="Q6" i="25" s="1"/>
  <c r="I7" i="25"/>
  <c r="Q7" i="25" s="1"/>
  <c r="I8" i="25"/>
  <c r="Q8" i="25" s="1"/>
  <c r="I9" i="25"/>
  <c r="Q9" i="25" s="1"/>
  <c r="I10" i="25"/>
  <c r="Q10" i="25" s="1"/>
  <c r="I11" i="25"/>
  <c r="Q11" i="25" s="1"/>
  <c r="I12" i="25"/>
  <c r="Q12" i="25" s="1"/>
  <c r="I13" i="25"/>
  <c r="Q13" i="25" s="1"/>
  <c r="I14" i="25"/>
  <c r="Q14" i="25" s="1"/>
  <c r="I15" i="25"/>
  <c r="Q15" i="25" s="1"/>
  <c r="I16" i="25"/>
  <c r="CC7" i="40" l="1"/>
  <c r="CC18" i="40"/>
  <c r="CC23" i="40"/>
  <c r="CC14" i="40"/>
  <c r="CC31" i="40"/>
  <c r="CC16" i="40"/>
  <c r="CC28" i="40"/>
  <c r="CC25" i="40"/>
  <c r="CC22" i="40"/>
  <c r="CC9" i="40"/>
  <c r="CC12" i="40"/>
  <c r="CC33" i="40"/>
  <c r="CC8" i="40"/>
  <c r="CC30" i="40"/>
  <c r="CC10" i="40"/>
  <c r="CC20" i="40"/>
  <c r="CC29" i="40"/>
  <c r="CC11" i="40"/>
  <c r="CC24" i="40"/>
  <c r="CC15" i="40"/>
  <c r="CC13" i="40"/>
  <c r="CC21" i="40"/>
  <c r="CC27" i="40"/>
  <c r="CC32" i="40"/>
  <c r="CC26" i="40"/>
  <c r="CC19" i="40"/>
  <c r="CC17" i="40"/>
  <c r="E8" i="29"/>
  <c r="F8" i="29"/>
  <c r="H8" i="29"/>
  <c r="I8" i="29"/>
  <c r="L8" i="29"/>
  <c r="M8" i="29"/>
  <c r="O8" i="29"/>
  <c r="P8" i="29"/>
  <c r="R8" i="29"/>
  <c r="S8" i="29"/>
  <c r="N8" i="29" l="1"/>
  <c r="P16" i="25" l="1"/>
  <c r="G8" i="29" l="1"/>
  <c r="D8" i="29"/>
  <c r="J8" i="29"/>
  <c r="K8" i="29" s="1"/>
  <c r="Q8" i="29"/>
  <c r="U5" i="29"/>
  <c r="T8" i="29"/>
  <c r="U7" i="29"/>
  <c r="U6" i="29"/>
  <c r="H5" i="19"/>
  <c r="H6" i="19"/>
  <c r="H7" i="19"/>
  <c r="H8" i="19"/>
  <c r="H9" i="19"/>
  <c r="H10" i="19"/>
  <c r="H11" i="19"/>
  <c r="H12" i="19"/>
  <c r="H4" i="19"/>
  <c r="G5" i="19"/>
  <c r="G6" i="19"/>
  <c r="G7" i="19"/>
  <c r="G8" i="19"/>
  <c r="G9" i="19"/>
  <c r="G10" i="19"/>
  <c r="G11" i="19"/>
  <c r="G12" i="19"/>
  <c r="G4" i="19"/>
  <c r="V7" i="29" l="1"/>
  <c r="U8" i="29"/>
  <c r="AB45" i="9"/>
  <c r="AB46" i="9"/>
  <c r="AB47" i="9"/>
  <c r="AB48" i="9"/>
  <c r="AB8" i="9"/>
  <c r="AB11" i="9" s="1"/>
  <c r="AB19" i="9"/>
  <c r="AB22" i="9"/>
  <c r="AB23" i="9"/>
  <c r="AB26" i="9"/>
  <c r="AB27" i="9"/>
  <c r="AB28" i="9"/>
  <c r="AB29" i="9"/>
  <c r="AB32" i="9"/>
  <c r="AB35" i="9"/>
  <c r="AB36" i="9"/>
  <c r="AB37" i="9"/>
  <c r="AB38" i="9"/>
  <c r="AB41" i="9"/>
  <c r="AB42" i="9"/>
  <c r="AA45" i="9"/>
  <c r="AA46" i="9"/>
  <c r="AA47" i="9"/>
  <c r="AA48" i="9"/>
  <c r="AA22" i="9"/>
  <c r="AA23" i="9"/>
  <c r="AA26" i="9"/>
  <c r="AA27" i="9"/>
  <c r="AA28" i="9"/>
  <c r="AA29" i="9"/>
  <c r="AA32" i="9"/>
  <c r="AA35" i="9"/>
  <c r="AA36" i="9"/>
  <c r="AA37" i="9"/>
  <c r="AA38" i="9"/>
  <c r="AA41" i="9"/>
  <c r="AA42" i="9"/>
  <c r="AA39" i="9" l="1"/>
  <c r="AB39" i="9"/>
  <c r="B14" i="2"/>
  <c r="H13" i="19"/>
  <c r="G13" i="19"/>
  <c r="J5" i="4" l="1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3" i="9"/>
  <c r="AA33" i="9" l="1"/>
  <c r="AB33" i="9"/>
  <c r="J32" i="4"/>
  <c r="C39" i="9"/>
  <c r="V5" i="29" l="1"/>
  <c r="V6" i="29"/>
  <c r="V8" i="29" l="1"/>
  <c r="F13" i="19" l="1"/>
  <c r="D13" i="19"/>
  <c r="C13" i="19"/>
  <c r="E13" i="19"/>
  <c r="D49" i="9" l="1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C49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C43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0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C24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C20" i="9"/>
  <c r="C16" i="9"/>
  <c r="AA20" i="9" l="1"/>
  <c r="AA49" i="9"/>
  <c r="AB49" i="9"/>
  <c r="AA43" i="9"/>
  <c r="AB43" i="9"/>
  <c r="AB30" i="9"/>
  <c r="AA30" i="9"/>
  <c r="AA24" i="9"/>
  <c r="AB24" i="9"/>
  <c r="AB20" i="9"/>
  <c r="X50" i="9"/>
  <c r="L50" i="9"/>
  <c r="R50" i="9"/>
  <c r="F50" i="9"/>
  <c r="W50" i="9"/>
  <c r="E50" i="9"/>
  <c r="P50" i="9"/>
  <c r="C50" i="9"/>
  <c r="U50" i="9"/>
  <c r="O50" i="9"/>
  <c r="I50" i="9"/>
  <c r="K50" i="9"/>
  <c r="V50" i="9"/>
  <c r="D50" i="9"/>
  <c r="Z50" i="9"/>
  <c r="T50" i="9"/>
  <c r="N50" i="9"/>
  <c r="H50" i="9"/>
  <c r="Q50" i="9"/>
  <c r="J50" i="9"/>
  <c r="Y50" i="9"/>
  <c r="S50" i="9"/>
  <c r="M50" i="9"/>
  <c r="G50" i="9"/>
  <c r="AB50" i="9" l="1"/>
  <c r="AA50" i="9"/>
  <c r="O17" i="25"/>
  <c r="N17" i="25"/>
  <c r="M17" i="25"/>
  <c r="L17" i="25"/>
  <c r="K17" i="25"/>
  <c r="J17" i="25"/>
  <c r="H17" i="25"/>
  <c r="G17" i="25"/>
  <c r="E17" i="25"/>
  <c r="D17" i="25"/>
  <c r="C17" i="25"/>
  <c r="Q16" i="25"/>
  <c r="P17" i="25" l="1"/>
  <c r="C13" i="1" l="1"/>
  <c r="C12" i="1"/>
  <c r="C11" i="1"/>
  <c r="C10" i="1"/>
  <c r="E14" i="2" l="1"/>
  <c r="E157" i="5" l="1"/>
  <c r="D157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4" i="5"/>
  <c r="F75" i="3"/>
  <c r="E75" i="3"/>
  <c r="D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157" i="5" l="1"/>
  <c r="G75" i="3"/>
  <c r="J8" i="4" l="1"/>
  <c r="J26" i="4"/>
  <c r="J21" i="4"/>
  <c r="J16" i="4"/>
  <c r="J6" i="4"/>
  <c r="J24" i="4"/>
  <c r="J17" i="4"/>
  <c r="J7" i="4"/>
  <c r="J25" i="4"/>
  <c r="J22" i="4"/>
  <c r="J9" i="4"/>
  <c r="J27" i="4"/>
  <c r="J13" i="4"/>
  <c r="J14" i="4"/>
  <c r="J31" i="4"/>
  <c r="J12" i="4"/>
  <c r="J30" i="4"/>
  <c r="J23" i="4"/>
  <c r="J19" i="4"/>
  <c r="J20" i="4"/>
  <c r="J15" i="4"/>
  <c r="J10" i="4"/>
  <c r="J28" i="4"/>
  <c r="J18" i="4"/>
  <c r="J29" i="4"/>
  <c r="J11" i="4"/>
  <c r="F17" i="25" l="1"/>
  <c r="I17" i="25"/>
  <c r="Q17" i="25" s="1"/>
  <c r="C14" i="2" l="1"/>
  <c r="D14" i="2"/>
</calcChain>
</file>

<file path=xl/sharedStrings.xml><?xml version="1.0" encoding="utf-8"?>
<sst xmlns="http://schemas.openxmlformats.org/spreadsheetml/2006/main" count="925" uniqueCount="527">
  <si>
    <t>ประเภท</t>
  </si>
  <si>
    <t>จำนวนโรงเรียน</t>
  </si>
  <si>
    <t>จำแนกตามประเภท</t>
  </si>
  <si>
    <t>จำแนกตามโรงเรียนหลัก/สาขา</t>
  </si>
  <si>
    <t xml:space="preserve"> - โรงเรียนหลัก</t>
  </si>
  <si>
    <t xml:space="preserve"> - โรงเรียนสาขา</t>
  </si>
  <si>
    <t>จำนวนตามขนาดจำนวนนักเรียน</t>
  </si>
  <si>
    <t>ร้อยละ</t>
  </si>
  <si>
    <t>รหัสโรงเรียน</t>
  </si>
  <si>
    <t>ชื่อโรงเรียน</t>
  </si>
  <si>
    <t>รวมระดับอนุบาล</t>
  </si>
  <si>
    <t>รวมระดับประถม</t>
  </si>
  <si>
    <t>รวมระดับม.ต้น</t>
  </si>
  <si>
    <t>รวมทั้งหมด</t>
  </si>
  <si>
    <t>บ้านหนองไผ่ดุสิตประชาสรรค์</t>
  </si>
  <si>
    <t>บ้านโคกสูงวิทยานุกูล</t>
  </si>
  <si>
    <t>บ้านโนนดู่</t>
  </si>
  <si>
    <t>บ้านโคกกลางหนองแปน</t>
  </si>
  <si>
    <t>โนนฟันเรือบะยาววิทยา</t>
  </si>
  <si>
    <t>บ้านกุดกว้าง</t>
  </si>
  <si>
    <t>บ้านขนวนนคร</t>
  </si>
  <si>
    <t>ชุมชนบ้านโพนสว่างดอนโมง</t>
  </si>
  <si>
    <t>หนองหอยเทพเทวัญ</t>
  </si>
  <si>
    <t>บ้านหัวบึงสว่าง</t>
  </si>
  <si>
    <t>บ้านกุดแคน</t>
  </si>
  <si>
    <t>บ้านกุดเลา</t>
  </si>
  <si>
    <t>บ้านโนนทอง</t>
  </si>
  <si>
    <t>บ้านฝางน้อย</t>
  </si>
  <si>
    <t>บ้านภูมูลเบ้า</t>
  </si>
  <si>
    <t>บ้านสระพังข่า</t>
  </si>
  <si>
    <t>บ้านหนองเขื่อนช้าง</t>
  </si>
  <si>
    <t>บ้านหนองนกเขียนประชาอุปถัมภ์</t>
  </si>
  <si>
    <t>บ้านห้วยอรุณหินลาด</t>
  </si>
  <si>
    <t>บ้านห้วยทรายทอง</t>
  </si>
  <si>
    <t>บ้านกุดฉิมพิทยาคาร</t>
  </si>
  <si>
    <t>บ้านนาเปือย</t>
  </si>
  <si>
    <t>บ้านโนนทันวิทยา</t>
  </si>
  <si>
    <t>บ้านร่องสมอ</t>
  </si>
  <si>
    <t>บ้านหว้า</t>
  </si>
  <si>
    <t>บ้านห้วยม่วง</t>
  </si>
  <si>
    <t>โคกกลางโนนคูณโนนศิลา</t>
  </si>
  <si>
    <t>บ้านดอนหันโนนหินแห่</t>
  </si>
  <si>
    <t>บ้านโนนจั่นห้วยแสงพรสวรรค์</t>
  </si>
  <si>
    <t>โนนสะอาดพิทยา</t>
  </si>
  <si>
    <t>บ้านหนองลุมพุกโนนสว่าง</t>
  </si>
  <si>
    <t>บ้านโนนหนองแวง</t>
  </si>
  <si>
    <t>บ้านหนองสระ</t>
  </si>
  <si>
    <t>บ้านกง(ประชานุกูล)</t>
  </si>
  <si>
    <t>บ้านหนองเม็กหนองทุ่มโนนศิลาประชาสรรค์</t>
  </si>
  <si>
    <t>บ้านหนองผือราษฎร์ประสิทธิ์</t>
  </si>
  <si>
    <t>โพธิ์ตากวิทยา</t>
  </si>
  <si>
    <t>หนองแสงวิทยาสรรค์</t>
  </si>
  <si>
    <t>บ้านหาด</t>
  </si>
  <si>
    <t>บ้านเหมือดแอ่ภูเม็ง</t>
  </si>
  <si>
    <t>บ้านสว่างดอนช้าง</t>
  </si>
  <si>
    <t>บ้านหนองกุงมนศึกษา</t>
  </si>
  <si>
    <t>บ้านหนองโนประชาสรรค์</t>
  </si>
  <si>
    <t>บ้านหนองแสงสามัคคี</t>
  </si>
  <si>
    <t>บ้านนาหว้า</t>
  </si>
  <si>
    <t>บ้านป่าเสี้ยว</t>
  </si>
  <si>
    <t>บ้านเม็ง</t>
  </si>
  <si>
    <t>บ้านหนองหว้าประชารัฐ</t>
  </si>
  <si>
    <t>บ้านดอนหันสระบัว</t>
  </si>
  <si>
    <t>บ้านนางิ้ว</t>
  </si>
  <si>
    <t>บ้านยางคำ</t>
  </si>
  <si>
    <t>ท่าศาลาวิทยา</t>
  </si>
  <si>
    <t>บ้านฟ้าเหลื่อม</t>
  </si>
  <si>
    <t>บ้านหนองกุงประชารัฐบำรุง</t>
  </si>
  <si>
    <t>หนองไฮประชารัฐ</t>
  </si>
  <si>
    <t>บ้านเหล่าประชานุเคราะห์</t>
  </si>
  <si>
    <t>สะอาดประชาสรรค์</t>
  </si>
  <si>
    <t>โคกม่วงศึกษา</t>
  </si>
  <si>
    <t>บ้านโป่งเอียด</t>
  </si>
  <si>
    <t>เหมือดแอ่หนองบัว</t>
  </si>
  <si>
    <t>บ้านชุมแพ</t>
  </si>
  <si>
    <t>บ้านหนองบัวโนนเมือง</t>
  </si>
  <si>
    <t>บ้านแห่ประชานุเคราะห์</t>
  </si>
  <si>
    <t>บ้านโนนทองหลาง</t>
  </si>
  <si>
    <t>บ้านไชยสอ</t>
  </si>
  <si>
    <t>ชุมชนบ้านไผ่กุดหิน-ท่าเดื่อ</t>
  </si>
  <si>
    <t>บ้านหนองสังข์</t>
  </si>
  <si>
    <t>ชุมชนหนองใสใหม่สามัคคี</t>
  </si>
  <si>
    <t>บ้านหนองหว้าโพนศิลา</t>
  </si>
  <si>
    <t>บ้านนาเพียง</t>
  </si>
  <si>
    <t>โนนงามศึกษา</t>
  </si>
  <si>
    <t>บ้านหนองผือจำเริญพัฒนา</t>
  </si>
  <si>
    <t>บ้านโนนโพธิ์</t>
  </si>
  <si>
    <t>บ้านหนองไฮ</t>
  </si>
  <si>
    <t>บ้านอาจสามารถ</t>
  </si>
  <si>
    <t>นาหนองทุ่มวิทยาคม</t>
  </si>
  <si>
    <t>บ้านโนนโก</t>
  </si>
  <si>
    <t>บ้านวังยาว</t>
  </si>
  <si>
    <t>บ้านโนนโกสาขาบ้านซำผักหนาม</t>
  </si>
  <si>
    <t>บ้านโนนลาน</t>
  </si>
  <si>
    <t>หนองม่วงประชานุกูล</t>
  </si>
  <si>
    <t>บ้านร่องแซง</t>
  </si>
  <si>
    <t>บ้านโนนชาติ</t>
  </si>
  <si>
    <t>บ้านโคกสูง</t>
  </si>
  <si>
    <t>บ้านโนนอุดม</t>
  </si>
  <si>
    <t>ก้องอุดมวิทยาคาร</t>
  </si>
  <si>
    <t>บ้านนาคำน้อย</t>
  </si>
  <si>
    <t>บ้านโป่งแห้ง</t>
  </si>
  <si>
    <t>ฝายหินหนองทุ่มหนองทองศึกษา</t>
  </si>
  <si>
    <t>วังหินลาดวังเจริญ</t>
  </si>
  <si>
    <t>บ้านธาตุ</t>
  </si>
  <si>
    <t>หนองกุงพิทยาคม</t>
  </si>
  <si>
    <t>บ้านหนองหนามแท่ง</t>
  </si>
  <si>
    <t>โคกสูงสำราญ</t>
  </si>
  <si>
    <t>บ้านโนนแหลมทอง</t>
  </si>
  <si>
    <t>บ้านโนนสะอาดห้วยบั้งทิง</t>
  </si>
  <si>
    <t>บ้านยอดห้วย</t>
  </si>
  <si>
    <t>กุดเข้ห้วยบงวิทยานุกูล</t>
  </si>
  <si>
    <t>หนองไผ่พิทยาคม</t>
  </si>
  <si>
    <t>หนองหว้าวิทยา</t>
  </si>
  <si>
    <t>บ้านสุขสมบูรณ์</t>
  </si>
  <si>
    <t>บ้านหนองโพงโพด</t>
  </si>
  <si>
    <t>บ้านหนองศาลา</t>
  </si>
  <si>
    <t>บ้านสารจอดร่องกลอง</t>
  </si>
  <si>
    <t>หนองกระบือวิทยาคม</t>
  </si>
  <si>
    <t>บ้านซำจำปา</t>
  </si>
  <si>
    <t>อ่างทองวิทยาคม</t>
  </si>
  <si>
    <t>บ้านนาอุดม</t>
  </si>
  <si>
    <t>แสงบัวทอง</t>
  </si>
  <si>
    <t>บ้านหนองไฮ-วังขอนยม</t>
  </si>
  <si>
    <t>ชุมชนบ้านสี่แยกโนนหัวนา</t>
  </si>
  <si>
    <t>ท่ากุญชร</t>
  </si>
  <si>
    <t>บ้านผาน้ำเที่ยง</t>
  </si>
  <si>
    <t>บ้านบริบูรณ์</t>
  </si>
  <si>
    <t>บ้านพงษ์โนนประวัติ</t>
  </si>
  <si>
    <t>บ้านท่าช้างน้อยโนนสวัสดิ์</t>
  </si>
  <si>
    <t>บ้านสวนสวรรค์</t>
  </si>
  <si>
    <t>บ้านโสกจานนาดี</t>
  </si>
  <si>
    <t>บ้านใหม่โสกส้มกบ</t>
  </si>
  <si>
    <t>บ้านโนนงาม</t>
  </si>
  <si>
    <t>ภูห่านศึกษา</t>
  </si>
  <si>
    <t>บ้านหนองปลาซิว</t>
  </si>
  <si>
    <t>ชุมชนบ้านวังเพิ่ม</t>
  </si>
  <si>
    <t>บ้านโนนหว้านไฟประชาสรรค์</t>
  </si>
  <si>
    <t>บ้านบุ่งเม่นหนองดู่</t>
  </si>
  <si>
    <t>บ้านปากห้วยฝาง</t>
  </si>
  <si>
    <t>บ้านโสกหาดสวรรค์</t>
  </si>
  <si>
    <t>บ้านห้วยทรายขาว</t>
  </si>
  <si>
    <t>บ้านท่าช้าง</t>
  </si>
  <si>
    <t>บ้านโคกม่วง</t>
  </si>
  <si>
    <t>บ้านโคกไม้งาม(ส่งเสริมวิทยา)</t>
  </si>
  <si>
    <t>บ้านศรีสุข</t>
  </si>
  <si>
    <t>บ้านป่าน</t>
  </si>
  <si>
    <t>บ้านโนนทองหลางโนนไผ่งาม</t>
  </si>
  <si>
    <t>บ้านสันติสุข</t>
  </si>
  <si>
    <t>บ้านหนองโก</t>
  </si>
  <si>
    <t>บ้านหนองแดง</t>
  </si>
  <si>
    <t>บ้านหนองทุ่มประชาสรรค์</t>
  </si>
  <si>
    <t>บ้านไคร่นุ่น</t>
  </si>
  <si>
    <t>บ้านค้อ (เคนราษฎร์บำรุง)</t>
  </si>
  <si>
    <t>บ้านโนนสำราญ</t>
  </si>
  <si>
    <t>บ้านเลิงแสง</t>
  </si>
  <si>
    <t>หนองโพนนาหม่อ</t>
  </si>
  <si>
    <t>จตุรคามรังสรรค์</t>
  </si>
  <si>
    <t>บ้านนาแพงคุรุรัฐสามัคคี</t>
  </si>
  <si>
    <t>บ้านกุดดุกวิทยา</t>
  </si>
  <si>
    <t>ดินดำวังชัยวิทยา</t>
  </si>
  <si>
    <t>บ้านหนองทุ่มโนนสวรรค์</t>
  </si>
  <si>
    <t>บ้านกุดแคนประชาสรรค์</t>
  </si>
  <si>
    <t>บ้านโคกสงเปือยดอนดู่วิทยา</t>
  </si>
  <si>
    <t>บ้านทุ่งชมพู</t>
  </si>
  <si>
    <t>บ้านหนองพลวง</t>
  </si>
  <si>
    <t>บ้านห้วยขี้หนูดอนเพิ่มวิทยา</t>
  </si>
  <si>
    <t>บ้านกุดน้ำใส</t>
  </si>
  <si>
    <t>บ้านนาชุมแสง</t>
  </si>
  <si>
    <t>บ้านหนองย่างแลนหนองทุ่ม</t>
  </si>
  <si>
    <t>บ้านหนองลุมพุกบุ่งแสง</t>
  </si>
  <si>
    <t>บ้านหัวฝาย</t>
  </si>
  <si>
    <t>โนนอุดมสะอาดวิทยา</t>
  </si>
  <si>
    <t>บ้านคำใหญ่</t>
  </si>
  <si>
    <t>บ้านโนนกระเดา</t>
  </si>
  <si>
    <t>โนนสมบูรณ์ประชาสรรค์</t>
  </si>
  <si>
    <t>โสกห้างศึกษา</t>
  </si>
  <si>
    <t>ห้วยชันวิทยา</t>
  </si>
  <si>
    <t>บ้านโคกสูงวิทยา</t>
  </si>
  <si>
    <t>บ้านแดง</t>
  </si>
  <si>
    <t>บ้านโคกสง่า</t>
  </si>
  <si>
    <t>บ้านเรือ</t>
  </si>
  <si>
    <t>สวนกล้วยห้วยชันวิทยาคาร</t>
  </si>
  <si>
    <t>บ้านโพนเพ็กพิทยา</t>
  </si>
  <si>
    <t>บ้านหนองขาม</t>
  </si>
  <si>
    <t>บ้านเมืองเก่า</t>
  </si>
  <si>
    <t>บ้านหินร่องโนนสวรรค์</t>
  </si>
  <si>
    <t>บ้านหนองนาคำประชานุเคราะห์</t>
  </si>
  <si>
    <t>บ้านหนองบัว</t>
  </si>
  <si>
    <t>บ้านสงเปือย</t>
  </si>
  <si>
    <t>บ้านอ่างศิลา</t>
  </si>
  <si>
    <t>บ้านโคกไร่</t>
  </si>
  <si>
    <t>บ้านถ้ำแข้</t>
  </si>
  <si>
    <t>หนองกุงเซินหนองโนพัฒนา</t>
  </si>
  <si>
    <t>หนองกระแหล่งกระเดาวิทยา</t>
  </si>
  <si>
    <t>โนนศิลาโนนม่วงวิทยา</t>
  </si>
  <si>
    <t>บ้านหนองกุงธนสารโศภน</t>
  </si>
  <si>
    <t>บ้านโคกสหกรณ์เทพรักษา</t>
  </si>
  <si>
    <t>บ้านวังขอนแดง</t>
  </si>
  <si>
    <t>บ้านหัน</t>
  </si>
  <si>
    <t>บ้านโคกกลางวิทยา</t>
  </si>
  <si>
    <t>หนองผักแว่นโป่งสังข์วิทยา</t>
  </si>
  <si>
    <t>บ้านห้วยบง</t>
  </si>
  <si>
    <t>บ้านพระบาท</t>
  </si>
  <si>
    <t>บ้านหว้าทอง</t>
  </si>
  <si>
    <t>นาฝายวิทยา</t>
  </si>
  <si>
    <t>บ้านสะแกเครือ</t>
  </si>
  <si>
    <t>บ้านสองคอน</t>
  </si>
  <si>
    <t>บ้านป่ากล้วย</t>
  </si>
  <si>
    <t>บ้านสว่างโนนสูง</t>
  </si>
  <si>
    <t>บ้านนาน้ำซำ</t>
  </si>
  <si>
    <t>หนองแห้ววังมนศึกษา</t>
  </si>
  <si>
    <t>บ้านวังสวาบ</t>
  </si>
  <si>
    <t>บ้านเขาวง</t>
  </si>
  <si>
    <t>บ้านทรัพย์สมบูรณ์</t>
  </si>
  <si>
    <t>บ้านซำภูทอง</t>
  </si>
  <si>
    <t>นาหม่อโนนลานประชาสรรค์</t>
  </si>
  <si>
    <t>บ้านกุดธาตุ</t>
  </si>
  <si>
    <t>บ้านโคกนาฝาย</t>
  </si>
  <si>
    <t>บ้านนาดี</t>
  </si>
  <si>
    <t>บ้านสะอาด</t>
  </si>
  <si>
    <t>บ้านหัวภู</t>
  </si>
  <si>
    <t>บ้านขนวน</t>
  </si>
  <si>
    <t>บ้านศาลาดิน</t>
  </si>
  <si>
    <t>บ้านหนองกุงคชสาร</t>
  </si>
  <si>
    <t>บ้านหนองพู่วังหินซา</t>
  </si>
  <si>
    <t>บ้านคึมชาติประชาสรรค์</t>
  </si>
  <si>
    <t>บ้านหนองหญ้าปล้องหนองหว้า</t>
  </si>
  <si>
    <t>บ้านหนองหอย</t>
  </si>
  <si>
    <t>รวมทั้งสิ้น</t>
  </si>
  <si>
    <t>ชาย</t>
  </si>
  <si>
    <t>หญิง</t>
  </si>
  <si>
    <t>รวม</t>
  </si>
  <si>
    <t>จำนวนนักเรียน</t>
  </si>
  <si>
    <t>อำเภอ</t>
  </si>
  <si>
    <t>ที่</t>
  </si>
  <si>
    <t>ตารางที่ 4 จำนวนนักเรียน/โรงเรียนที่เปิดสอนระดับขยายโอกาส</t>
  </si>
  <si>
    <t>รวมทั้งหมด ชาย</t>
  </si>
  <si>
    <t>รวมทั้งหมด หญิง</t>
  </si>
  <si>
    <t>ตารางที่ 5  รายชื่อโรงเรียนที่มีนักเรียนไม่ต่ำกว่า 120 คน</t>
  </si>
  <si>
    <t>รหัสโรงเรียน (smis)</t>
  </si>
  <si>
    <t>ชื่อผู้อำนวยการ</t>
  </si>
  <si>
    <t>ที่อยู่</t>
  </si>
  <si>
    <t>หมู่</t>
  </si>
  <si>
    <t>ตำบล</t>
  </si>
  <si>
    <t>จังหวัด</t>
  </si>
  <si>
    <t>รหัสไปรษณีย์</t>
  </si>
  <si>
    <t>-</t>
  </si>
  <si>
    <t>เป็นโรงเรียนที่เปิดสอนในระดับมัธยมศึกษาตอนต้น และ ระดับมัธยมศึกษาตอนปลาย</t>
  </si>
  <si>
    <t>สุโขทัยวิทยาคม</t>
  </si>
  <si>
    <t>บ้านด่านลานหอยวิทยา</t>
  </si>
  <si>
    <t>คีรีมาศพิทยาคม</t>
  </si>
  <si>
    <t>กงไกรลาศวิทยา</t>
  </si>
  <si>
    <t>ตลิ่งชันวิทยานุสรณ์</t>
  </si>
  <si>
    <t>หนองตูมวิทยา</t>
  </si>
  <si>
    <t>บ้านสวนวิทยาคม</t>
  </si>
  <si>
    <t>ไกรในวิทยาคม รัชมังคลาภิเษก</t>
  </si>
  <si>
    <t>ยางซ้ายพิทยาคม</t>
  </si>
  <si>
    <t>ลิไทพิทยาคม</t>
  </si>
  <si>
    <t>อุดมดรุณี</t>
  </si>
  <si>
    <t>บ้านใหม่เจริญผลพิทยาคม</t>
  </si>
  <si>
    <t>เมืองเชลียง</t>
  </si>
  <si>
    <t>ศรีสำโรงชนูปถัมภ์</t>
  </si>
  <si>
    <t>สวรรค์อนันต์วิทยา</t>
  </si>
  <si>
    <t>หนองปลาหมอวิทยาคม</t>
  </si>
  <si>
    <t>บ้านไร่พิทยาคม</t>
  </si>
  <si>
    <t>วังทองวิทยา</t>
  </si>
  <si>
    <t>หนองกลับวิทยาคม</t>
  </si>
  <si>
    <t>บ้านแก่งวิทยา</t>
  </si>
  <si>
    <t>เมืองด้งวิทยา</t>
  </si>
  <si>
    <t>ขุนไกรพิทยาคม</t>
  </si>
  <si>
    <t>สวรรค์อนันต์วิทยา 2</t>
  </si>
  <si>
    <t>ท่าชัยวิทยา</t>
  </si>
  <si>
    <t>ศรีนคร</t>
  </si>
  <si>
    <t>ทุ่งเสลี่ยมชนูปถัมภ์</t>
  </si>
  <si>
    <t>ชัยมงคลพิทยา</t>
  </si>
  <si>
    <t>เมืองสุโขทัย</t>
  </si>
  <si>
    <t>กงไกรลาศ</t>
  </si>
  <si>
    <t>คีรีมาศ</t>
  </si>
  <si>
    <t>บ้านด่านลานหอย</t>
  </si>
  <si>
    <t>สวรรคโลก</t>
  </si>
  <si>
    <t>ศรีสัชนาลัย</t>
  </si>
  <si>
    <t>ทุ่งเสลี่ยม</t>
  </si>
  <si>
    <t>ศรีสำโรง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</si>
  <si>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</si>
  <si>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</si>
  <si>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</si>
  <si>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</si>
  <si>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</si>
  <si>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</si>
  <si>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ลำดับ</t>
  </si>
  <si>
    <t>ห้อง</t>
  </si>
  <si>
    <t>อำเภอกงไกรลาศ</t>
  </si>
  <si>
    <t xml:space="preserve">ไกรในวิทยาคมฯ </t>
  </si>
  <si>
    <t>อำเภอคีรีมาศ</t>
  </si>
  <si>
    <t>อำเภอสวรรคโลก</t>
  </si>
  <si>
    <t>อำเภอศรีนคร</t>
  </si>
  <si>
    <t>อำเภอศรีสัชนาลัย</t>
  </si>
  <si>
    <t>อำเภอทุ่งเสลี่ยม</t>
  </si>
  <si>
    <t>อำเภอศรีสำโรง</t>
  </si>
  <si>
    <t>208/4</t>
  </si>
  <si>
    <t>18/2</t>
  </si>
  <si>
    <t>บ้านกล้วย</t>
  </si>
  <si>
    <t>บ้านด่าน</t>
  </si>
  <si>
    <t>โตนด</t>
  </si>
  <si>
    <t>ไกรกลาง</t>
  </si>
  <si>
    <t>ตลิ่งชัน</t>
  </si>
  <si>
    <t>หนองตูม</t>
  </si>
  <si>
    <t>บ้านสวน</t>
  </si>
  <si>
    <t>ไกรใน</t>
  </si>
  <si>
    <t>ยางซ้าย</t>
  </si>
  <si>
    <t>เมืองเก่า</t>
  </si>
  <si>
    <t>ธานี</t>
  </si>
  <si>
    <t>ศรีคีรีมาศ</t>
  </si>
  <si>
    <t>หาดเสี้ยว</t>
  </si>
  <si>
    <t>คลองตาล</t>
  </si>
  <si>
    <t>ย่านยาว</t>
  </si>
  <si>
    <t>คลองกระจง</t>
  </si>
  <si>
    <t>บ้านไร่</t>
  </si>
  <si>
    <t>วังทอง</t>
  </si>
  <si>
    <t>หนองกลับ</t>
  </si>
  <si>
    <t>บ้านแก่ง</t>
  </si>
  <si>
    <t>บ้านตึก</t>
  </si>
  <si>
    <t>นาขุนไกร</t>
  </si>
  <si>
    <t>คลองยาง</t>
  </si>
  <si>
    <t>ท่าชัย</t>
  </si>
  <si>
    <t>เขาแก้วศรีสมบูรณ์</t>
  </si>
  <si>
    <t>สุโขทัย</t>
  </si>
  <si>
    <t>2/3</t>
  </si>
  <si>
    <t>ม.1</t>
  </si>
  <si>
    <t>ม.2</t>
  </si>
  <si>
    <t>ม.3</t>
  </si>
  <si>
    <t>ม.4</t>
  </si>
  <si>
    <t>ม.5</t>
  </si>
  <si>
    <t>ม.6</t>
  </si>
  <si>
    <t>โทรศัพท์</t>
  </si>
  <si>
    <t>โทรสาร</t>
  </si>
  <si>
    <t xml:space="preserve">จำนวนนักเรียน จำนวนโรงเรียนรวมจำแนกตามเพศ / รายอำเภอ </t>
  </si>
  <si>
    <t>ครู</t>
  </si>
  <si>
    <t>นักเรียน</t>
  </si>
  <si>
    <t>ห้องเรียน</t>
  </si>
  <si>
    <t>นักเรียน : ห้อง</t>
  </si>
  <si>
    <t>นักเรียน : ครู</t>
  </si>
  <si>
    <t>ระยะทางจากเขตพื้นที่ฯ (กม.)</t>
  </si>
  <si>
    <t>อำเภอบ้านด่านลานหอย</t>
  </si>
  <si>
    <t>อายุ</t>
  </si>
  <si>
    <t>มัธยมตอนต้น</t>
  </si>
  <si>
    <t>มัธยมตอนปลาย</t>
  </si>
  <si>
    <t>น้อยกว่า 12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</si>
  <si>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</si>
  <si>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</si>
  <si>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</si>
  <si>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</si>
  <si>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</si>
  <si>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</si>
  <si>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</si>
  <si>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รวมจังหวัดสุโขทัย</t>
  </si>
  <si>
    <t>นายสังวาลย์ พลอยดำ</t>
  </si>
  <si>
    <t>นายอนุชิต กมล</t>
  </si>
  <si>
    <t xml:space="preserve"> - เปิดสอนถึงระดับมัธยมศึกษาตอนต้น-ตอนปลาย</t>
  </si>
  <si>
    <t>20 ปีขึ้นไป</t>
  </si>
  <si>
    <t>19 ปี</t>
  </si>
  <si>
    <t>20 ปี</t>
  </si>
  <si>
    <t>นักเรียนพักนอนทั้งหมด</t>
  </si>
  <si>
    <t>บ้านพักนักเรียน/หอนอน</t>
  </si>
  <si>
    <t>บ้านพักครู</t>
  </si>
  <si>
    <t>พักรวมกับชุมชน/อื่นๆ</t>
  </si>
  <si>
    <t>รวม   ม.ปลาย</t>
  </si>
  <si>
    <t>รวมระดับ ม.ต้น</t>
  </si>
  <si>
    <t>รวมระดับ ม.ปลาย</t>
  </si>
  <si>
    <t>นายไพบูลย์ พวงเงิน</t>
  </si>
  <si>
    <t>นายชวลิต ทะยะ</t>
  </si>
  <si>
    <t>อำเภอเมืองสุโขทัย</t>
  </si>
  <si>
    <t>นายสารัตน์ พวงเงิน</t>
  </si>
  <si>
    <t>นายสรายุทธ เกษรพรหม</t>
  </si>
  <si>
    <t>0-5501-0211</t>
  </si>
  <si>
    <t>ข้อมูลพื้นฐานโรงเรียน</t>
  </si>
  <si>
    <t xml:space="preserve">   รวม   ม.ต้น</t>
  </si>
  <si>
    <t>จำนวนนักเรียนระดับชั้น ม.ต้น/ระดับชั้น ม.ปลาย จังหวัดสุโขทัย</t>
  </si>
  <si>
    <t>จำนวนโรงเรียน จำแนกตามเกณฑ์จำนวนนักเรียนในการย้ายผู้บริหารสถานศึกษา กระทรวงศึกษาธิการ</t>
  </si>
  <si>
    <t xml:space="preserve"> - ขนาดที่ใหญ่พิเศษ (นักเรียน 1680 คน ขึ้นไป)</t>
  </si>
  <si>
    <t>นายเกียรติชัย สังข์จันทร์</t>
  </si>
  <si>
    <t>นายณัฐพล คัมภีรพจน์</t>
  </si>
  <si>
    <t>นางสาวรุ่งนภา สังข์จันทร์</t>
  </si>
  <si>
    <t>นางสาวปิยมาศ แซ่โค้ว</t>
  </si>
  <si>
    <t>นายกฤษณธรรม ถาพันธ์</t>
  </si>
  <si>
    <t>ว่าที่พันตรีทับทิม พาโคกทม</t>
  </si>
  <si>
    <t>นายประธาน หาญณรงค์</t>
  </si>
  <si>
    <t>ขนาดเล็ก นร. ตั้งแต่ 119  คนลงมา (5 ร.ร.)</t>
  </si>
  <si>
    <t>ขนาดกลาง นร. 120-719 (12 ร.ร.)</t>
  </si>
  <si>
    <t>ขนาดใหญ่พิเศษ นร.ตั้งแต่1680 คนขึ้นไป (3 ร.ร.)</t>
  </si>
  <si>
    <t xml:space="preserve"> - ขนาดเล็ก (นักเรียน 119 คน ลงมา)</t>
  </si>
  <si>
    <t xml:space="preserve"> - ขนาดกลาง (นักเรียน 120-719 คน)</t>
  </si>
  <si>
    <t xml:space="preserve"> - ขนาดที่ใหญ่ (นักเรียน 720-1679 คน)</t>
  </si>
  <si>
    <t>โรงเรียนในสังกัด สำนักงานเขตพื้นที่การศึกษามัธยมศึกษาสุโขทัย มีจำนวน 27 โรงเรียน</t>
  </si>
  <si>
    <t xml:space="preserve">และจำแนกตามขนาด พบว่า เป็นโรงเรียนขนาดกลาง (นักเรียน 120-719 คน) มากที่สุด </t>
  </si>
  <si>
    <t>ขนาดใหญ่ นร. 720-1679 (7 ร.ร.)</t>
  </si>
  <si>
    <t>ม.ต้น</t>
  </si>
  <si>
    <t>ม.ปลาย</t>
  </si>
  <si>
    <t>นายสาโรจน์ เกตรสาคร</t>
  </si>
  <si>
    <t>นายชัชวาลย์ อ่ำเทศ</t>
  </si>
  <si>
    <t xml:space="preserve">ข้อมูลนักเรียน ครู ห้องเรียน อัตราส่วนนักเรียนต่อครู และอัตราส่วนนักเรียนต่อห้องเรียน รายอำเภอ                     </t>
  </si>
  <si>
    <t>นายเฉลิมพล ทองจุ้ย</t>
  </si>
  <si>
    <t>นายปิยวุฒิ ล่องชูผล</t>
  </si>
  <si>
    <t>นายยุธยา คงพรม</t>
  </si>
  <si>
    <t>นายกิตติภูมิฐ์ สุขเทศ</t>
  </si>
  <si>
    <t>นางสาวพรณภัทร์ พงษ์วรัชญ์พร</t>
  </si>
  <si>
    <t>จำนวนนักเรียนจำแนกตามระดับการศึกษา อายุและเพศ ปีการศึกษา 2566</t>
  </si>
  <si>
    <t>นายไตรภมิ อ้ายวงศ์</t>
  </si>
  <si>
    <t>นายธชวรรธน์ เจริญภิรมบวร</t>
  </si>
  <si>
    <t>วุฒิชาติ  ชาติวุฒิ</t>
  </si>
  <si>
    <t>นายพัฒนพงษ์ สีกา</t>
  </si>
  <si>
    <t>ว่าที่ร้อยตรี ทองหล่อ ไสว</t>
  </si>
  <si>
    <t>นางสุภาพ ใฝ่สัมฤทธิ์</t>
  </si>
  <si>
    <t>DMC</t>
  </si>
  <si>
    <t>OBEC Asset</t>
  </si>
  <si>
    <t>จำนวนนักเรียนจำแนกเพศ ชั้น และห้องเรียน รายโรงเรียน(ข้อมูล ณ วันที่ 10  มิถุนายน 2567) สำนักงานเขตพื้นที่การศึกษามัธยมศึกษาสุโขทัย</t>
  </si>
  <si>
    <t>1.ยางซ้ายพิทยาคม 93 คน</t>
  </si>
  <si>
    <t>2.สวรรค์อนันต์วิทยา 2  106 คน</t>
  </si>
  <si>
    <t>3.ตลิ่งชันวิทยานุสรณ์ 98 คน</t>
  </si>
  <si>
    <t>4.วังทองวิทยา 102 คน</t>
  </si>
  <si>
    <t>5.หนองกลับวิทยาคม 105 คน</t>
  </si>
  <si>
    <t>1.เมืองด้งวิทยา 367 คน</t>
  </si>
  <si>
    <t>2.บ้านไร่วิทยาคม 492 คน</t>
  </si>
  <si>
    <t>3.ไกรในวิทยาคมฯ  358 คน</t>
  </si>
  <si>
    <t>4.หนองปลาหมอวิทยาคม 124 คน</t>
  </si>
  <si>
    <t>5.ขุนไกรพิทยาคม 144 คน</t>
  </si>
  <si>
    <t>6.หนองตูมวิทยา 218 คน</t>
  </si>
  <si>
    <t>7.บ้านสวนวิทยาคม 255 คน</t>
  </si>
  <si>
    <t>8.บ้านแก่งวิทยา 258 คน</t>
  </si>
  <si>
    <t>9.ท่าชัยวิทยา 235 คน</t>
  </si>
  <si>
    <t>10.บ้านใหม่เจริญผลพิทยาคม 271 คน</t>
  </si>
  <si>
    <t>11.ชัยมงคลพิทยา 210 คน</t>
  </si>
  <si>
    <t>12.ลิไทพิทยาคม 281 คน</t>
  </si>
  <si>
    <t>1.เมืองเชลียง 1415 คน</t>
  </si>
  <si>
    <t>2.ศรีสำโรงชนูปถัมภ์ 1390 คน</t>
  </si>
  <si>
    <t>3.บ้านด่านลานหอยวิทยา 1295 คน</t>
  </si>
  <si>
    <t>4.กงไกรลาศวิทยา 1064 คน</t>
  </si>
  <si>
    <t>5.คีรีมาศพิทยาคม 1160 คน</t>
  </si>
  <si>
    <t>6.ศรีนคร 788 คน</t>
  </si>
  <si>
    <t>2.สวรรค์อนันต์วิทยา 2328 คน</t>
  </si>
  <si>
    <t>3.สุโขทัยวิทยาคม 2571 คน</t>
  </si>
  <si>
    <t>4.ทุ่งเสลี่ยมชนูปถัมภ์ 1755 คน</t>
  </si>
  <si>
    <t>1. อุดมดรุณี 2153 คน</t>
  </si>
  <si>
    <t>สรุปข้อมูลนักเรียนพักนอนจังหวัดสุโขทัย ปีการศึกษา 2567</t>
  </si>
  <si>
    <t>ข้อมูล จำนวนครู นักเรียน พนักงานราชการและลูกจ้างประจำ ในสถานศึกษา สำนักงานเขตพื้นที่การศึกษามัธยมศึกษาสุโขทัย</t>
  </si>
  <si>
    <r>
      <t>ข้อมูลนักเรียน</t>
    </r>
    <r>
      <rPr>
        <b/>
        <sz val="20"/>
        <color rgb="FFFF0000"/>
        <rFont val="TH Sarabun New"/>
        <family val="2"/>
      </rPr>
      <t xml:space="preserve"> ณ วันที่ 10 มิ.ย.2567 </t>
    </r>
  </si>
  <si>
    <t>จำนวนครูตามเกณฑ์ ว.23</t>
  </si>
  <si>
    <t>ครูตาม จ.18 ( 25 มิ.ย.64)</t>
  </si>
  <si>
    <t>จำนวนครู ขาด-เกิน</t>
  </si>
  <si>
    <t>การเปลี่ยนแปลงข้อมูล
หลังจาก 25 มิ.ย.64</t>
  </si>
  <si>
    <t>ครูตาม จ.18 (ปัจจุบัน)</t>
  </si>
  <si>
    <t>ครูตามเกณฑ์  ก.ค.ศ.</t>
  </si>
  <si>
    <t>จำนวน ขาด-เกิน</t>
  </si>
  <si>
    <t>จำนวนเกษียณ ปี 67</t>
  </si>
  <si>
    <t>จำนวนครู
ขาด-เกินฯ
 หลังเกษียณ</t>
  </si>
  <si>
    <t>สายสนับสนุน</t>
  </si>
  <si>
    <t>พนัก</t>
  </si>
  <si>
    <t>ลูกจ้างชั่วคราว</t>
  </si>
  <si>
    <t>สรุป</t>
  </si>
  <si>
    <t>คิด</t>
  </si>
  <si>
    <t>ลูก</t>
  </si>
  <si>
    <t>นักการ</t>
  </si>
  <si>
    <t>ตามเกณฑ์ ก.ค.ศ.</t>
  </si>
  <si>
    <t>งาน</t>
  </si>
  <si>
    <t>เจ้าหน้าที่ธุรการ</t>
  </si>
  <si>
    <t>ครูดูแลนร.</t>
  </si>
  <si>
    <t>ครูพี่เลี้ยงเด็กพิการ</t>
  </si>
  <si>
    <t>เจ้าหน้าที่ประจำ</t>
  </si>
  <si>
    <t>ครูผู้ทรง</t>
  </si>
  <si>
    <t>อัตรา</t>
  </si>
  <si>
    <t>การ</t>
  </si>
  <si>
    <t>เป็น</t>
  </si>
  <si>
    <t>ขาด/เกณฑ์</t>
  </si>
  <si>
    <t>จ้าง</t>
  </si>
  <si>
    <t>ภารโรง</t>
  </si>
  <si>
    <t>โรงเรียน</t>
  </si>
  <si>
    <t>นร</t>
  </si>
  <si>
    <t>นร.</t>
  </si>
  <si>
    <t>รวมนร.</t>
  </si>
  <si>
    <t xml:space="preserve"> +,-</t>
  </si>
  <si>
    <t>ผู้บริหาร</t>
  </si>
  <si>
    <t>ณ 25 มิ.ย.64 (ตามแผนอัตรากำลังฯ)</t>
  </si>
  <si>
    <t>กษ.64</t>
  </si>
  <si>
    <t>ทุน</t>
  </si>
  <si>
    <t>เกลี่ย</t>
  </si>
  <si>
    <t>ผู้</t>
  </si>
  <si>
    <t>พรก</t>
  </si>
  <si>
    <t>38ค(2)</t>
  </si>
  <si>
    <t>ราชการ</t>
  </si>
  <si>
    <t>ขั้นวิกฤต</t>
  </si>
  <si>
    <t>วิทย์-คณิต</t>
  </si>
  <si>
    <t>พักนอน</t>
  </si>
  <si>
    <t>ห้องวิทยาศาสตร์</t>
  </si>
  <si>
    <t>คุณค่า</t>
  </si>
  <si>
    <t>ขาด/</t>
  </si>
  <si>
    <t>ร้อย</t>
  </si>
  <si>
    <t>จากมาก</t>
  </si>
  <si>
    <t>ประ</t>
  </si>
  <si>
    <t>(อัตรา</t>
  </si>
  <si>
    <t>นร.63</t>
  </si>
  <si>
    <t>64-63</t>
  </si>
  <si>
    <t>ผอ.</t>
  </si>
  <si>
    <t>รอง</t>
  </si>
  <si>
    <t>ครอง</t>
  </si>
  <si>
    <t>ว่าง</t>
  </si>
  <si>
    <t>บริหาร</t>
  </si>
  <si>
    <t>เกณฑ์</t>
  </si>
  <si>
    <t>มีจริง</t>
  </si>
  <si>
    <t>(ครูผู้สอน)</t>
  </si>
  <si>
    <t>รายเดือน</t>
  </si>
  <si>
    <t>จ้างเหมา</t>
  </si>
  <si>
    <t>เกิน</t>
  </si>
  <si>
    <t>ละ</t>
  </si>
  <si>
    <t>ไปน้อย</t>
  </si>
  <si>
    <t>จำ</t>
  </si>
  <si>
    <t>จ้าง)</t>
  </si>
  <si>
    <t>พนักงานราชการช่วยราชการ สพม.สท</t>
  </si>
  <si>
    <t>ส่งคืน</t>
  </si>
  <si>
    <t>*1</t>
  </si>
  <si>
    <t>พนักงานราชการว่าง</t>
  </si>
  <si>
    <t>ส่งคืนครู 3 หรือ 4 อัตรา</t>
  </si>
  <si>
    <t>จำนวนนักเรียน จ.สุโขทัย 19,636 คน</t>
  </si>
  <si>
    <t>คิดเป็นร้อยละ 44.44  รองลงมาเป็นขนาดใหญ่คิดเป็นร้อยละ 22.22 ขนาดเล็กคิดเป็นร้อยละ 18.52</t>
  </si>
  <si>
    <t>และขนาดใหญ่พิเศษคิดเป็นร้อยละ 14.81</t>
  </si>
  <si>
    <t>นายเกียรติศักดิ์ วจีศิริ</t>
  </si>
  <si>
    <t>จำนวนโรงเรียน ปีการศึกษา 2567  สังกัดสำนักงานเขตพื้นที่การศึกษามัธยมศึกษาสุโขทัย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</si>
</sst>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&lt;=99999999][$-1000000]0\-####\-####;[$-1000000]#\-####\-####"/>
    <numFmt numFmtId="166" formatCode="00"/>
    <numFmt numFmtId="167" formatCode="0\-\5\5##\-####"/>
    <numFmt numFmtId="168" formatCode="#,##0_ ;[Red]\-#,##0\ "/>
    <numFmt numFmtId="169" formatCode="0.00_ ;[Red]\-0.00\ "/>
    <numFmt numFmtId="170" formatCode="0_ ;[Red]\-0\ "/>
    <numFmt numFmtId="171" formatCode="\-#,##0"/>
    <numFmt numFmtId="172" formatCode="\+#,##0"/>
  </numFmts>
  <fonts count="7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sz val="12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color theme="1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b/>
      <sz val="20"/>
      <color theme="1"/>
      <name val="TH Sarabun New"/>
      <family val="2"/>
    </font>
    <font>
      <b/>
      <sz val="26"/>
      <color theme="1"/>
      <name val="TH Sarabun New"/>
      <family val="2"/>
    </font>
    <font>
      <b/>
      <sz val="20"/>
      <color theme="1" tint="4.9989318521683403E-2"/>
      <name val="TH Sarabun New"/>
      <family val="2"/>
    </font>
    <font>
      <b/>
      <sz val="20"/>
      <color rgb="FFFF0000"/>
      <name val="TH Sarabun New"/>
      <family val="2"/>
    </font>
    <font>
      <b/>
      <sz val="7"/>
      <name val="TH Sarabun New"/>
      <family val="2"/>
    </font>
    <font>
      <b/>
      <sz val="8"/>
      <name val="TH Sarabun New"/>
      <family val="2"/>
    </font>
    <font>
      <b/>
      <sz val="11"/>
      <name val="TH Sarabun New"/>
      <family val="2"/>
    </font>
    <font>
      <b/>
      <sz val="14"/>
      <color theme="1" tint="4.9989318521683403E-2"/>
      <name val="TH Sarabun New"/>
      <family val="2"/>
    </font>
    <font>
      <sz val="14"/>
      <color rgb="FFFF0000"/>
      <name val="TH Sarabun New"/>
      <family val="2"/>
    </font>
    <font>
      <b/>
      <sz val="9"/>
      <name val="TH Sarabun New"/>
      <family val="2"/>
    </font>
    <font>
      <b/>
      <u/>
      <sz val="14"/>
      <name val="TH Sarabun New"/>
      <family val="2"/>
    </font>
    <font>
      <b/>
      <sz val="14"/>
      <color rgb="FFFF0000"/>
      <name val="TH Sarabun New"/>
      <family val="2"/>
    </font>
    <font>
      <sz val="16"/>
      <color theme="1" tint="4.9989318521683403E-2"/>
      <name val="TH Sarabun New"/>
      <family val="2"/>
    </font>
    <font>
      <b/>
      <sz val="18"/>
      <color theme="1" tint="4.9989318521683403E-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  <font>
      <sz val="18"/>
      <color theme="1" tint="4.9989318521683403E-2"/>
      <name val="TH Sarabun New"/>
      <family val="2"/>
    </font>
    <font>
      <b/>
      <sz val="18"/>
      <color rgb="FF0000FF"/>
      <name val="TH Sarabun New"/>
      <family val="2"/>
    </font>
    <font>
      <sz val="18"/>
      <color rgb="FFFF0000"/>
      <name val="TH Sarabun New"/>
      <family val="2"/>
    </font>
    <font>
      <b/>
      <sz val="18"/>
      <color rgb="FFFF0000"/>
      <name val="TH Sarabun New"/>
      <family val="2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6"/>
      <color rgb="FFFF0000"/>
      <name val="TH Sarabun New"/>
      <family val="2"/>
    </font>
    <font>
      <b/>
      <sz val="16"/>
      <color theme="1" tint="4.9989318521683403E-2"/>
      <name val="TH Sarabun New"/>
      <family val="2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20"/>
      <color rgb="FF0000FF"/>
      <name val="TH Sarabun New"/>
      <family val="2"/>
    </font>
    <font>
      <b/>
      <sz val="16"/>
      <color rgb="FFFF0000"/>
      <name val="TH Sarabun New"/>
      <family val="2"/>
    </font>
    <font>
      <sz val="16"/>
      <color theme="3"/>
      <name val="TH Sarabun New"/>
      <family val="2"/>
    </font>
    <font>
      <u/>
      <sz val="16"/>
      <color theme="3"/>
      <name val="TH Sarabun New"/>
      <family val="2"/>
    </font>
    <font>
      <sz val="12"/>
      <color theme="1"/>
      <name val="TH SarabunPSK"/>
      <family val="2"/>
      <charset val="222"/>
    </font>
    <font>
      <sz val="12"/>
      <color theme="1"/>
      <name val="TH Sarabun New"/>
      <family val="2"/>
      <charset val="222"/>
    </font>
  </fonts>
  <fills count="4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9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3" applyNumberFormat="0" applyAlignment="0" applyProtection="0"/>
    <xf numFmtId="0" fontId="15" fillId="8" borderId="14" applyNumberFormat="0" applyAlignment="0" applyProtection="0"/>
    <xf numFmtId="0" fontId="16" fillId="8" borderId="13" applyNumberFormat="0" applyAlignment="0" applyProtection="0"/>
    <xf numFmtId="0" fontId="17" fillId="0" borderId="15" applyNumberFormat="0" applyFill="0" applyAlignment="0" applyProtection="0"/>
    <xf numFmtId="0" fontId="18" fillId="9" borderId="16" applyNumberFormat="0" applyAlignment="0" applyProtection="0"/>
    <xf numFmtId="0" fontId="19" fillId="0" borderId="0" applyNumberFormat="0" applyFill="0" applyBorder="0" applyAlignment="0" applyProtection="0"/>
    <xf numFmtId="0" fontId="3" fillId="10" borderId="17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2" fillId="34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9" fontId="26" fillId="0" borderId="0" applyFont="0" applyFill="0" applyBorder="0" applyAlignment="0" applyProtection="0"/>
  </cellStyleXfs>
  <cellXfs count="5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justify"/>
    </xf>
    <xf numFmtId="0" fontId="2" fillId="3" borderId="1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164" fontId="2" fillId="35" borderId="0" xfId="1" applyNumberFormat="1" applyFont="1" applyFill="1" applyBorder="1" applyAlignment="1">
      <alignment horizontal="center"/>
    </xf>
    <xf numFmtId="164" fontId="4" fillId="35" borderId="0" xfId="1" applyNumberFormat="1" applyFont="1" applyFill="1" applyBorder="1"/>
    <xf numFmtId="0" fontId="4" fillId="35" borderId="0" xfId="0" applyFont="1" applyFill="1"/>
    <xf numFmtId="41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0" fontId="6" fillId="3" borderId="1" xfId="0" applyFont="1" applyFill="1" applyBorder="1" applyAlignment="1">
      <alignment horizontal="center"/>
    </xf>
    <xf numFmtId="0" fontId="28" fillId="0" borderId="0" xfId="0" applyFont="1"/>
    <xf numFmtId="0" fontId="24" fillId="0" borderId="1" xfId="0" applyFont="1" applyBorder="1"/>
    <xf numFmtId="0" fontId="24" fillId="0" borderId="0" xfId="0" applyFont="1" applyAlignment="1">
      <alignment horizontal="left"/>
    </xf>
    <xf numFmtId="0" fontId="29" fillId="0" borderId="0" xfId="0" applyFont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30" fillId="0" borderId="0" xfId="0" applyFont="1"/>
    <xf numFmtId="0" fontId="31" fillId="3" borderId="1" xfId="0" applyFont="1" applyFill="1" applyBorder="1" applyAlignment="1">
      <alignment horizontal="center"/>
    </xf>
    <xf numFmtId="0" fontId="32" fillId="2" borderId="1" xfId="0" applyFont="1" applyFill="1" applyBorder="1"/>
    <xf numFmtId="2" fontId="23" fillId="0" borderId="1" xfId="0" applyNumberFormat="1" applyFont="1" applyBorder="1"/>
    <xf numFmtId="2" fontId="23" fillId="0" borderId="0" xfId="0" applyNumberFormat="1" applyFont="1"/>
    <xf numFmtId="0" fontId="33" fillId="0" borderId="0" xfId="0" applyFont="1"/>
    <xf numFmtId="0" fontId="34" fillId="0" borderId="0" xfId="0" applyFont="1"/>
    <xf numFmtId="0" fontId="31" fillId="0" borderId="0" xfId="0" applyFont="1"/>
    <xf numFmtId="0" fontId="31" fillId="3" borderId="1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shrinkToFit="1"/>
    </xf>
    <xf numFmtId="0" fontId="31" fillId="3" borderId="1" xfId="0" applyFont="1" applyFill="1" applyBorder="1" applyAlignment="1">
      <alignment vertical="center" shrinkToFit="1"/>
    </xf>
    <xf numFmtId="164" fontId="23" fillId="0" borderId="1" xfId="1" applyNumberFormat="1" applyFont="1" applyBorder="1"/>
    <xf numFmtId="0" fontId="33" fillId="0" borderId="1" xfId="0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66" fontId="34" fillId="0" borderId="0" xfId="0" applyNumberFormat="1" applyFont="1"/>
    <xf numFmtId="3" fontId="35" fillId="0" borderId="8" xfId="0" applyNumberFormat="1" applyFont="1" applyBorder="1" applyAlignment="1">
      <alignment horizontal="center"/>
    </xf>
    <xf numFmtId="49" fontId="31" fillId="3" borderId="1" xfId="1" applyNumberFormat="1" applyFont="1" applyFill="1" applyBorder="1" applyAlignment="1">
      <alignment horizontal="center" vertical="center"/>
    </xf>
    <xf numFmtId="164" fontId="31" fillId="3" borderId="1" xfId="1" applyNumberFormat="1" applyFont="1" applyFill="1" applyBorder="1" applyAlignment="1"/>
    <xf numFmtId="3" fontId="36" fillId="3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9" fontId="23" fillId="0" borderId="0" xfId="0" applyNumberFormat="1" applyFont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0" fontId="31" fillId="36" borderId="1" xfId="0" applyFont="1" applyFill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center" wrapText="1" shrinkToFit="1"/>
    </xf>
    <xf numFmtId="0" fontId="31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 shrinkToFit="1"/>
    </xf>
    <xf numFmtId="0" fontId="38" fillId="36" borderId="1" xfId="0" applyFont="1" applyFill="1" applyBorder="1" applyAlignment="1">
      <alignment horizontal="center" vertical="center" wrapText="1" shrinkToFit="1"/>
    </xf>
    <xf numFmtId="0" fontId="39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/>
    </xf>
    <xf numFmtId="0" fontId="31" fillId="35" borderId="0" xfId="0" applyFont="1" applyFill="1"/>
    <xf numFmtId="0" fontId="23" fillId="35" borderId="1" xfId="0" applyFont="1" applyFill="1" applyBorder="1" applyAlignment="1">
      <alignment horizontal="center"/>
    </xf>
    <xf numFmtId="0" fontId="23" fillId="35" borderId="1" xfId="0" applyFont="1" applyFill="1" applyBorder="1"/>
    <xf numFmtId="0" fontId="23" fillId="35" borderId="1" xfId="0" applyFont="1" applyFill="1" applyBorder="1" applyAlignment="1">
      <alignment shrinkToFit="1"/>
    </xf>
    <xf numFmtId="49" fontId="23" fillId="35" borderId="1" xfId="0" applyNumberFormat="1" applyFont="1" applyFill="1" applyBorder="1" applyAlignment="1">
      <alignment horizontal="left"/>
    </xf>
    <xf numFmtId="0" fontId="23" fillId="35" borderId="1" xfId="0" applyFont="1" applyFill="1" applyBorder="1" applyAlignment="1">
      <alignment horizontal="left"/>
    </xf>
    <xf numFmtId="165" fontId="23" fillId="35" borderId="1" xfId="0" applyNumberFormat="1" applyFont="1" applyFill="1" applyBorder="1" applyAlignment="1">
      <alignment horizontal="right"/>
    </xf>
    <xf numFmtId="49" fontId="23" fillId="35" borderId="0" xfId="0" applyNumberFormat="1" applyFont="1" applyFill="1"/>
    <xf numFmtId="0" fontId="23" fillId="35" borderId="0" xfId="0" applyFont="1" applyFill="1"/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31" fillId="3" borderId="1" xfId="0" applyFont="1" applyFill="1" applyBorder="1"/>
    <xf numFmtId="41" fontId="36" fillId="3" borderId="1" xfId="1" applyNumberFormat="1" applyFont="1" applyFill="1" applyBorder="1"/>
    <xf numFmtId="0" fontId="33" fillId="0" borderId="1" xfId="0" applyFont="1" applyBorder="1"/>
    <xf numFmtId="41" fontId="33" fillId="0" borderId="1" xfId="1" applyNumberFormat="1" applyFont="1" applyBorder="1"/>
    <xf numFmtId="0" fontId="36" fillId="3" borderId="1" xfId="0" applyFont="1" applyFill="1" applyBorder="1"/>
    <xf numFmtId="0" fontId="35" fillId="0" borderId="0" xfId="43" applyFont="1"/>
    <xf numFmtId="0" fontId="36" fillId="0" borderId="0" xfId="0" applyFont="1" applyAlignment="1">
      <alignment horizontal="left" vertical="center"/>
    </xf>
    <xf numFmtId="0" fontId="35" fillId="0" borderId="1" xfId="43" applyFont="1" applyBorder="1" applyAlignment="1">
      <alignment horizontal="center"/>
    </xf>
    <xf numFmtId="164" fontId="35" fillId="0" borderId="1" xfId="44" applyNumberFormat="1" applyFont="1" applyBorder="1" applyAlignment="1">
      <alignment horizontal="center"/>
    </xf>
    <xf numFmtId="164" fontId="35" fillId="0" borderId="1" xfId="43" applyNumberFormat="1" applyFont="1" applyBorder="1"/>
    <xf numFmtId="164" fontId="41" fillId="0" borderId="1" xfId="43" applyNumberFormat="1" applyFont="1" applyBorder="1"/>
    <xf numFmtId="164" fontId="35" fillId="0" borderId="1" xfId="44" quotePrefix="1" applyNumberFormat="1" applyFont="1" applyBorder="1" applyAlignment="1">
      <alignment horizontal="center"/>
    </xf>
    <xf numFmtId="0" fontId="35" fillId="0" borderId="0" xfId="43" applyFont="1" applyAlignment="1">
      <alignment horizontal="center"/>
    </xf>
    <xf numFmtId="0" fontId="36" fillId="0" borderId="0" xfId="43" applyFont="1"/>
    <xf numFmtId="0" fontId="25" fillId="0" borderId="0" xfId="0" applyFont="1"/>
    <xf numFmtId="0" fontId="24" fillId="0" borderId="1" xfId="0" applyFont="1" applyBorder="1" applyAlignment="1">
      <alignment horizontal="right"/>
    </xf>
    <xf numFmtId="0" fontId="41" fillId="37" borderId="1" xfId="43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 vertical="top"/>
    </xf>
    <xf numFmtId="167" fontId="23" fillId="35" borderId="1" xfId="0" applyNumberFormat="1" applyFont="1" applyFill="1" applyBorder="1" applyAlignment="1">
      <alignment horizontal="right"/>
    </xf>
    <xf numFmtId="164" fontId="31" fillId="3" borderId="2" xfId="1" applyNumberFormat="1" applyFont="1" applyFill="1" applyBorder="1" applyAlignment="1"/>
    <xf numFmtId="49" fontId="23" fillId="35" borderId="1" xfId="0" applyNumberFormat="1" applyFont="1" applyFill="1" applyBorder="1" applyAlignment="1">
      <alignment horizontal="right" wrapText="1"/>
    </xf>
    <xf numFmtId="0" fontId="31" fillId="3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35" fillId="0" borderId="0" xfId="0" applyFont="1" applyAlignment="1">
      <alignment vertical="center"/>
    </xf>
    <xf numFmtId="0" fontId="41" fillId="0" borderId="5" xfId="0" applyFont="1" applyBorder="1" applyAlignment="1">
      <alignment horizontal="right" vertical="center"/>
    </xf>
    <xf numFmtId="0" fontId="41" fillId="0" borderId="5" xfId="0" applyFont="1" applyBorder="1" applyAlignment="1">
      <alignment horizontal="left" vertical="center"/>
    </xf>
    <xf numFmtId="0" fontId="35" fillId="0" borderId="0" xfId="0" applyFont="1"/>
    <xf numFmtId="0" fontId="41" fillId="0" borderId="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right"/>
    </xf>
    <xf numFmtId="0" fontId="41" fillId="0" borderId="3" xfId="0" applyFont="1" applyBorder="1"/>
    <xf numFmtId="0" fontId="35" fillId="0" borderId="3" xfId="0" applyFont="1" applyBorder="1"/>
    <xf numFmtId="0" fontId="35" fillId="0" borderId="4" xfId="0" applyFont="1" applyBorder="1"/>
    <xf numFmtId="0" fontId="35" fillId="0" borderId="7" xfId="0" applyFont="1" applyBorder="1" applyAlignment="1">
      <alignment horizontal="center"/>
    </xf>
    <xf numFmtId="0" fontId="35" fillId="0" borderId="7" xfId="0" applyFont="1" applyBorder="1"/>
    <xf numFmtId="0" fontId="35" fillId="0" borderId="1" xfId="0" applyFont="1" applyBorder="1"/>
    <xf numFmtId="0" fontId="35" fillId="0" borderId="8" xfId="0" applyFont="1" applyBorder="1"/>
    <xf numFmtId="0" fontId="35" fillId="0" borderId="9" xfId="0" applyFont="1" applyBorder="1"/>
    <xf numFmtId="0" fontId="35" fillId="0" borderId="0" xfId="0" applyFont="1" applyAlignment="1">
      <alignment horizontal="right"/>
    </xf>
    <xf numFmtId="0" fontId="42" fillId="0" borderId="1" xfId="0" applyFont="1" applyBorder="1"/>
    <xf numFmtId="0" fontId="41" fillId="35" borderId="5" xfId="0" applyFont="1" applyFill="1" applyBorder="1" applyAlignment="1">
      <alignment horizontal="left" vertical="center"/>
    </xf>
    <xf numFmtId="0" fontId="41" fillId="35" borderId="8" xfId="0" applyFont="1" applyFill="1" applyBorder="1" applyAlignment="1">
      <alignment horizontal="center" vertical="center"/>
    </xf>
    <xf numFmtId="0" fontId="35" fillId="35" borderId="3" xfId="0" applyFont="1" applyFill="1" applyBorder="1"/>
    <xf numFmtId="0" fontId="35" fillId="35" borderId="1" xfId="0" applyFont="1" applyFill="1" applyBorder="1"/>
    <xf numFmtId="0" fontId="35" fillId="35" borderId="8" xfId="0" applyFont="1" applyFill="1" applyBorder="1"/>
    <xf numFmtId="0" fontId="35" fillId="35" borderId="9" xfId="0" applyFont="1" applyFill="1" applyBorder="1"/>
    <xf numFmtId="0" fontId="35" fillId="35" borderId="0" xfId="0" applyFont="1" applyFill="1"/>
    <xf numFmtId="0" fontId="42" fillId="35" borderId="1" xfId="0" applyFont="1" applyFill="1" applyBorder="1"/>
    <xf numFmtId="0" fontId="23" fillId="0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164" fontId="35" fillId="0" borderId="4" xfId="44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4" fontId="35" fillId="0" borderId="7" xfId="44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35" fillId="0" borderId="8" xfId="0" applyFont="1" applyBorder="1" applyAlignment="1">
      <alignment horizontal="center"/>
    </xf>
    <xf numFmtId="49" fontId="31" fillId="35" borderId="1" xfId="0" applyNumberFormat="1" applyFont="1" applyFill="1" applyBorder="1"/>
    <xf numFmtId="49" fontId="23" fillId="35" borderId="1" xfId="0" applyNumberFormat="1" applyFont="1" applyFill="1" applyBorder="1"/>
    <xf numFmtId="165" fontId="23" fillId="35" borderId="1" xfId="0" applyNumberFormat="1" applyFont="1" applyFill="1" applyBorder="1"/>
    <xf numFmtId="164" fontId="43" fillId="0" borderId="1" xfId="44" applyNumberFormat="1" applyFont="1" applyBorder="1" applyAlignment="1">
      <alignment horizontal="center"/>
    </xf>
    <xf numFmtId="164" fontId="43" fillId="0" borderId="1" xfId="43" applyNumberFormat="1" applyFont="1" applyBorder="1"/>
    <xf numFmtId="3" fontId="45" fillId="0" borderId="0" xfId="46" applyNumberFormat="1" applyFont="1" applyFill="1" applyBorder="1" applyAlignment="1"/>
    <xf numFmtId="3" fontId="23" fillId="0" borderId="0" xfId="0" applyNumberFormat="1" applyFont="1" applyAlignment="1">
      <alignment horizontal="center"/>
    </xf>
    <xf numFmtId="0" fontId="25" fillId="0" borderId="1" xfId="47" applyFont="1" applyBorder="1" applyAlignment="1">
      <alignment horizontal="center" vertical="center" wrapText="1"/>
    </xf>
    <xf numFmtId="0" fontId="25" fillId="0" borderId="1" xfId="47" applyFont="1" applyBorder="1" applyAlignment="1">
      <alignment horizontal="center" wrapText="1"/>
    </xf>
    <xf numFmtId="3" fontId="23" fillId="0" borderId="0" xfId="0" applyNumberFormat="1" applyFont="1"/>
    <xf numFmtId="3" fontId="41" fillId="0" borderId="8" xfId="46" applyNumberFormat="1" applyFont="1" applyFill="1" applyBorder="1" applyAlignment="1">
      <alignment horizontal="center" vertical="center" shrinkToFit="1"/>
    </xf>
    <xf numFmtId="1" fontId="41" fillId="0" borderId="8" xfId="46" applyNumberFormat="1" applyFont="1" applyFill="1" applyBorder="1" applyAlignment="1">
      <alignment horizontal="center" vertical="center" shrinkToFit="1"/>
    </xf>
    <xf numFmtId="3" fontId="41" fillId="0" borderId="9" xfId="46" applyNumberFormat="1" applyFont="1" applyFill="1" applyBorder="1" applyAlignment="1">
      <alignment horizontal="center" vertical="center" shrinkToFit="1"/>
    </xf>
    <xf numFmtId="3" fontId="41" fillId="0" borderId="20" xfId="46" applyNumberFormat="1" applyFont="1" applyFill="1" applyBorder="1" applyAlignment="1">
      <alignment horizontal="center" vertical="center" shrinkToFit="1"/>
    </xf>
    <xf numFmtId="3" fontId="50" fillId="0" borderId="19" xfId="46" applyNumberFormat="1" applyFont="1" applyFill="1" applyBorder="1" applyAlignment="1">
      <alignment horizontal="center" vertical="center" wrapText="1" shrinkToFit="1"/>
    </xf>
    <xf numFmtId="3" fontId="49" fillId="0" borderId="20" xfId="46" applyNumberFormat="1" applyFont="1" applyFill="1" applyBorder="1" applyAlignment="1">
      <alignment vertical="center" wrapText="1" shrinkToFit="1"/>
    </xf>
    <xf numFmtId="3" fontId="41" fillId="0" borderId="8" xfId="46" applyNumberFormat="1" applyFont="1" applyFill="1" applyBorder="1" applyAlignment="1">
      <alignment horizontal="center" vertical="center" wrapText="1" shrinkToFit="1"/>
    </xf>
    <xf numFmtId="168" fontId="41" fillId="0" borderId="8" xfId="46" applyNumberFormat="1" applyFont="1" applyFill="1" applyBorder="1" applyAlignment="1">
      <alignment horizontal="center" vertical="center" shrinkToFit="1"/>
    </xf>
    <xf numFmtId="169" fontId="41" fillId="0" borderId="8" xfId="46" applyNumberFormat="1" applyFont="1" applyFill="1" applyBorder="1" applyAlignment="1">
      <alignment horizontal="center" vertical="center" shrinkToFit="1"/>
    </xf>
    <xf numFmtId="170" fontId="41" fillId="0" borderId="8" xfId="46" applyNumberFormat="1" applyFont="1" applyFill="1" applyBorder="1" applyAlignment="1">
      <alignment horizontal="center" vertical="center" shrinkToFit="1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3" fontId="41" fillId="0" borderId="6" xfId="46" applyNumberFormat="1" applyFont="1" applyFill="1" applyBorder="1" applyAlignment="1">
      <alignment horizontal="center" vertical="center" shrinkToFit="1"/>
    </xf>
    <xf numFmtId="3" fontId="41" fillId="0" borderId="7" xfId="46" applyNumberFormat="1" applyFont="1" applyFill="1" applyBorder="1" applyAlignment="1">
      <alignment horizontal="center" vertical="center" shrinkToFit="1"/>
    </xf>
    <xf numFmtId="3" fontId="41" fillId="0" borderId="5" xfId="46" applyNumberFormat="1" applyFont="1" applyFill="1" applyBorder="1" applyAlignment="1">
      <alignment horizontal="center" vertical="center" shrinkToFit="1"/>
    </xf>
    <xf numFmtId="3" fontId="41" fillId="0" borderId="23" xfId="46" applyNumberFormat="1" applyFont="1" applyFill="1" applyBorder="1" applyAlignment="1">
      <alignment horizontal="center" vertical="center" shrinkToFit="1"/>
    </xf>
    <xf numFmtId="3" fontId="50" fillId="0" borderId="23" xfId="46" applyNumberFormat="1" applyFont="1" applyFill="1" applyBorder="1" applyAlignment="1">
      <alignment horizontal="center" vertical="center" wrapText="1" shrinkToFit="1"/>
    </xf>
    <xf numFmtId="3" fontId="49" fillId="0" borderId="24" xfId="46" applyNumberFormat="1" applyFont="1" applyFill="1" applyBorder="1" applyAlignment="1">
      <alignment vertical="center" wrapText="1" shrinkToFit="1"/>
    </xf>
    <xf numFmtId="168" fontId="41" fillId="0" borderId="6" xfId="46" applyNumberFormat="1" applyFont="1" applyFill="1" applyBorder="1" applyAlignment="1">
      <alignment horizontal="center" vertical="center" shrinkToFit="1"/>
    </xf>
    <xf numFmtId="169" fontId="41" fillId="0" borderId="6" xfId="46" applyNumberFormat="1" applyFont="1" applyFill="1" applyBorder="1" applyAlignment="1">
      <alignment horizontal="center" vertical="center" shrinkToFit="1"/>
    </xf>
    <xf numFmtId="170" fontId="41" fillId="0" borderId="6" xfId="46" applyNumberFormat="1" applyFont="1" applyFill="1" applyBorder="1" applyAlignment="1">
      <alignment horizontal="center" vertical="center" shrinkToFit="1"/>
    </xf>
    <xf numFmtId="3" fontId="40" fillId="0" borderId="6" xfId="46" applyNumberFormat="1" applyFont="1" applyFill="1" applyBorder="1" applyAlignment="1">
      <alignment horizontal="center" vertical="center" shrinkToFit="1"/>
    </xf>
    <xf numFmtId="3" fontId="41" fillId="42" borderId="23" xfId="46" applyNumberFormat="1" applyFont="1" applyFill="1" applyBorder="1" applyAlignment="1">
      <alignment horizontal="center" vertical="center" shrinkToFit="1"/>
    </xf>
    <xf numFmtId="3" fontId="51" fillId="0" borderId="23" xfId="46" applyNumberFormat="1" applyFont="1" applyFill="1" applyBorder="1" applyAlignment="1">
      <alignment horizontal="center" vertical="center" shrinkToFit="1"/>
    </xf>
    <xf numFmtId="3" fontId="41" fillId="42" borderId="23" xfId="46" applyNumberFormat="1" applyFont="1" applyFill="1" applyBorder="1" applyAlignment="1">
      <alignment horizontal="center" shrinkToFit="1"/>
    </xf>
    <xf numFmtId="3" fontId="41" fillId="43" borderId="8" xfId="46" applyNumberFormat="1" applyFont="1" applyFill="1" applyBorder="1" applyAlignment="1">
      <alignment horizontal="center" vertical="center" shrinkToFit="1"/>
    </xf>
    <xf numFmtId="164" fontId="52" fillId="0" borderId="8" xfId="1" applyNumberFormat="1" applyFont="1" applyFill="1" applyBorder="1" applyAlignment="1">
      <alignment horizontal="center" vertical="center" shrinkToFit="1"/>
    </xf>
    <xf numFmtId="3" fontId="52" fillId="0" borderId="8" xfId="46" applyNumberFormat="1" applyFont="1" applyFill="1" applyBorder="1" applyAlignment="1">
      <alignment horizontal="center" vertical="center" shrinkToFit="1"/>
    </xf>
    <xf numFmtId="1" fontId="41" fillId="0" borderId="3" xfId="0" applyNumberFormat="1" applyFont="1" applyBorder="1" applyAlignment="1">
      <alignment vertical="center" shrinkToFit="1"/>
    </xf>
    <xf numFmtId="3" fontId="41" fillId="0" borderId="3" xfId="0" applyNumberFormat="1" applyFont="1" applyBorder="1" applyAlignment="1">
      <alignment vertical="center" shrinkToFit="1"/>
    </xf>
    <xf numFmtId="3" fontId="41" fillId="41" borderId="20" xfId="46" applyNumberFormat="1" applyFont="1" applyFill="1" applyBorder="1" applyAlignment="1">
      <alignment horizontal="center" vertical="center" shrinkToFit="1"/>
    </xf>
    <xf numFmtId="3" fontId="53" fillId="0" borderId="23" xfId="46" applyNumberFormat="1" applyFont="1" applyFill="1" applyBorder="1" applyAlignment="1">
      <alignment horizontal="center" vertical="center" wrapText="1" shrinkToFit="1"/>
    </xf>
    <xf numFmtId="3" fontId="54" fillId="0" borderId="7" xfId="46" applyNumberFormat="1" applyFont="1" applyFill="1" applyBorder="1" applyAlignment="1">
      <alignment horizontal="center" vertical="center" shrinkToFit="1"/>
    </xf>
    <xf numFmtId="3" fontId="41" fillId="42" borderId="7" xfId="46" applyNumberFormat="1" applyFont="1" applyFill="1" applyBorder="1" applyAlignment="1">
      <alignment horizontal="center" vertical="center" shrinkToFit="1"/>
    </xf>
    <xf numFmtId="3" fontId="51" fillId="0" borderId="7" xfId="46" applyNumberFormat="1" applyFont="1" applyFill="1" applyBorder="1" applyAlignment="1">
      <alignment horizontal="center" vertical="center" shrinkToFit="1"/>
    </xf>
    <xf numFmtId="3" fontId="41" fillId="42" borderId="7" xfId="46" applyNumberFormat="1" applyFont="1" applyFill="1" applyBorder="1" applyAlignment="1">
      <alignment horizontal="center" shrinkToFit="1"/>
    </xf>
    <xf numFmtId="3" fontId="41" fillId="43" borderId="7" xfId="46" applyNumberFormat="1" applyFont="1" applyFill="1" applyBorder="1" applyAlignment="1">
      <alignment horizontal="center" vertical="center" shrinkToFit="1"/>
    </xf>
    <xf numFmtId="164" fontId="52" fillId="0" borderId="7" xfId="1" applyNumberFormat="1" applyFont="1" applyFill="1" applyBorder="1" applyAlignment="1">
      <alignment horizontal="center" vertical="center" shrinkToFit="1"/>
    </xf>
    <xf numFmtId="3" fontId="52" fillId="0" borderId="7" xfId="46" applyNumberFormat="1" applyFont="1" applyFill="1" applyBorder="1" applyAlignment="1">
      <alignment horizontal="center" vertical="center" shrinkToFit="1"/>
    </xf>
    <xf numFmtId="1" fontId="41" fillId="0" borderId="7" xfId="46" applyNumberFormat="1" applyFont="1" applyFill="1" applyBorder="1" applyAlignment="1">
      <alignment horizontal="center" vertical="center" shrinkToFit="1"/>
    </xf>
    <xf numFmtId="3" fontId="41" fillId="0" borderId="7" xfId="0" applyNumberFormat="1" applyFont="1" applyBorder="1" applyAlignment="1">
      <alignment horizontal="center" vertical="center" shrinkToFit="1"/>
    </xf>
    <xf numFmtId="3" fontId="41" fillId="0" borderId="6" xfId="0" applyNumberFormat="1" applyFont="1" applyBorder="1" applyAlignment="1">
      <alignment horizontal="center" vertical="center" shrinkToFit="1"/>
    </xf>
    <xf numFmtId="3" fontId="41" fillId="38" borderId="7" xfId="46" applyNumberFormat="1" applyFont="1" applyFill="1" applyBorder="1" applyAlignment="1">
      <alignment horizontal="center" vertical="center" shrinkToFit="1"/>
    </xf>
    <xf numFmtId="3" fontId="55" fillId="38" borderId="7" xfId="46" applyNumberFormat="1" applyFont="1" applyFill="1" applyBorder="1" applyAlignment="1">
      <alignment horizontal="center" vertical="center" shrinkToFit="1"/>
    </xf>
    <xf numFmtId="3" fontId="36" fillId="0" borderId="7" xfId="46" applyNumberFormat="1" applyFont="1" applyFill="1" applyBorder="1" applyAlignment="1">
      <alignment horizontal="center" vertical="center" shrinkToFit="1"/>
    </xf>
    <xf numFmtId="168" fontId="41" fillId="0" borderId="7" xfId="46" applyNumberFormat="1" applyFont="1" applyFill="1" applyBorder="1" applyAlignment="1">
      <alignment horizontal="center" vertical="center" shrinkToFit="1"/>
    </xf>
    <xf numFmtId="3" fontId="41" fillId="41" borderId="7" xfId="46" applyNumberFormat="1" applyFont="1" applyFill="1" applyBorder="1" applyAlignment="1">
      <alignment horizontal="center" vertical="center" shrinkToFit="1"/>
    </xf>
    <xf numFmtId="168" fontId="35" fillId="39" borderId="22" xfId="46" applyNumberFormat="1" applyFont="1" applyFill="1" applyBorder="1" applyAlignment="1">
      <alignment horizontal="center" vertical="center" shrinkToFit="1"/>
    </xf>
    <xf numFmtId="168" fontId="41" fillId="39" borderId="22" xfId="46" applyNumberFormat="1" applyFont="1" applyFill="1" applyBorder="1" applyAlignment="1">
      <alignment horizontal="center" vertical="center" shrinkToFit="1"/>
    </xf>
    <xf numFmtId="3" fontId="53" fillId="0" borderId="21" xfId="46" applyNumberFormat="1" applyFont="1" applyFill="1" applyBorder="1" applyAlignment="1">
      <alignment horizontal="center" vertical="center" wrapText="1" shrinkToFit="1"/>
    </xf>
    <xf numFmtId="3" fontId="49" fillId="0" borderId="22" xfId="46" applyNumberFormat="1" applyFont="1" applyFill="1" applyBorder="1" applyAlignment="1">
      <alignment vertical="center" wrapText="1" shrinkToFit="1"/>
    </xf>
    <xf numFmtId="169" fontId="41" fillId="0" borderId="7" xfId="46" applyNumberFormat="1" applyFont="1" applyFill="1" applyBorder="1" applyAlignment="1">
      <alignment horizontal="center" vertical="center" shrinkToFit="1"/>
    </xf>
    <xf numFmtId="170" fontId="41" fillId="0" borderId="7" xfId="46" applyNumberFormat="1" applyFont="1" applyFill="1" applyBorder="1" applyAlignment="1">
      <alignment horizontal="center" vertical="center" shrinkToFit="1"/>
    </xf>
    <xf numFmtId="3" fontId="56" fillId="0" borderId="25" xfId="46" applyNumberFormat="1" applyFont="1" applyFill="1" applyBorder="1" applyAlignment="1">
      <alignment horizontal="center" shrinkToFit="1"/>
    </xf>
    <xf numFmtId="3" fontId="57" fillId="0" borderId="25" xfId="46" applyNumberFormat="1" applyFont="1" applyFill="1" applyBorder="1" applyAlignment="1">
      <alignment horizontal="center" shrinkToFit="1"/>
    </xf>
    <xf numFmtId="3" fontId="40" fillId="0" borderId="25" xfId="45" applyNumberFormat="1" applyFont="1" applyBorder="1" applyAlignment="1">
      <alignment shrinkToFit="1"/>
    </xf>
    <xf numFmtId="0" fontId="58" fillId="42" borderId="26" xfId="0" applyFont="1" applyFill="1" applyBorder="1" applyAlignment="1">
      <alignment horizontal="center"/>
    </xf>
    <xf numFmtId="1" fontId="59" fillId="0" borderId="25" xfId="0" applyNumberFormat="1" applyFont="1" applyBorder="1" applyAlignment="1">
      <alignment horizontal="center" shrinkToFit="1"/>
    </xf>
    <xf numFmtId="3" fontId="57" fillId="0" borderId="25" xfId="0" applyNumberFormat="1" applyFont="1" applyBorder="1" applyAlignment="1">
      <alignment horizontal="center" shrinkToFit="1"/>
    </xf>
    <xf numFmtId="0" fontId="58" fillId="42" borderId="26" xfId="0" applyFont="1" applyFill="1" applyBorder="1" applyAlignment="1">
      <alignment horizontal="center" vertical="center"/>
    </xf>
    <xf numFmtId="1" fontId="60" fillId="0" borderId="25" xfId="0" applyNumberFormat="1" applyFont="1" applyBorder="1" applyAlignment="1">
      <alignment horizontal="center" vertical="center" shrinkToFit="1"/>
    </xf>
    <xf numFmtId="3" fontId="60" fillId="0" borderId="25" xfId="0" applyNumberFormat="1" applyFont="1" applyBorder="1" applyAlignment="1">
      <alignment horizontal="center" shrinkToFit="1"/>
    </xf>
    <xf numFmtId="3" fontId="61" fillId="43" borderId="25" xfId="0" applyNumberFormat="1" applyFont="1" applyFill="1" applyBorder="1" applyAlignment="1">
      <alignment horizontal="center" shrinkToFit="1"/>
    </xf>
    <xf numFmtId="164" fontId="62" fillId="0" borderId="26" xfId="1" applyNumberFormat="1" applyFont="1" applyFill="1" applyBorder="1"/>
    <xf numFmtId="3" fontId="62" fillId="0" borderId="25" xfId="0" applyNumberFormat="1" applyFont="1" applyBorder="1" applyAlignment="1">
      <alignment horizontal="center" shrinkToFit="1"/>
    </xf>
    <xf numFmtId="4" fontId="60" fillId="39" borderId="25" xfId="0" applyNumberFormat="1" applyFont="1" applyFill="1" applyBorder="1" applyAlignment="1">
      <alignment horizontal="center" shrinkToFit="1"/>
    </xf>
    <xf numFmtId="1" fontId="40" fillId="39" borderId="25" xfId="0" applyNumberFormat="1" applyFont="1" applyFill="1" applyBorder="1" applyAlignment="1">
      <alignment horizontal="center" shrinkToFit="1"/>
    </xf>
    <xf numFmtId="1" fontId="60" fillId="0" borderId="25" xfId="0" applyNumberFormat="1" applyFont="1" applyBorder="1" applyAlignment="1">
      <alignment horizontal="center" shrinkToFit="1"/>
    </xf>
    <xf numFmtId="171" fontId="60" fillId="0" borderId="25" xfId="0" applyNumberFormat="1" applyFont="1" applyBorder="1" applyAlignment="1">
      <alignment horizontal="center" shrinkToFit="1"/>
    </xf>
    <xf numFmtId="3" fontId="60" fillId="0" borderId="25" xfId="45" applyNumberFormat="1" applyFont="1" applyBorder="1" applyAlignment="1">
      <alignment horizontal="center" shrinkToFit="1"/>
    </xf>
    <xf numFmtId="3" fontId="63" fillId="0" borderId="25" xfId="45" applyNumberFormat="1" applyFont="1" applyBorder="1" applyAlignment="1">
      <alignment horizontal="center" shrinkToFit="1"/>
    </xf>
    <xf numFmtId="3" fontId="57" fillId="38" borderId="25" xfId="45" applyNumberFormat="1" applyFont="1" applyFill="1" applyBorder="1" applyAlignment="1">
      <alignment horizontal="center" shrinkToFit="1"/>
    </xf>
    <xf numFmtId="3" fontId="62" fillId="0" borderId="25" xfId="45" applyNumberFormat="1" applyFont="1" applyBorder="1" applyAlignment="1">
      <alignment horizontal="center" shrinkToFit="1"/>
    </xf>
    <xf numFmtId="3" fontId="57" fillId="40" borderId="25" xfId="0" applyNumberFormat="1" applyFont="1" applyFill="1" applyBorder="1" applyAlignment="1">
      <alignment horizontal="center" shrinkToFit="1"/>
    </xf>
    <xf numFmtId="168" fontId="57" fillId="0" borderId="25" xfId="46" applyNumberFormat="1" applyFont="1" applyFill="1" applyBorder="1" applyAlignment="1">
      <alignment horizontal="center" shrinkToFit="1"/>
    </xf>
    <xf numFmtId="168" fontId="57" fillId="41" borderId="27" xfId="46" applyNumberFormat="1" applyFont="1" applyFill="1" applyBorder="1" applyAlignment="1">
      <alignment horizontal="center" shrinkToFit="1"/>
    </xf>
    <xf numFmtId="168" fontId="60" fillId="39" borderId="25" xfId="46" applyNumberFormat="1" applyFont="1" applyFill="1" applyBorder="1" applyAlignment="1">
      <alignment horizontal="center" shrinkToFit="1"/>
    </xf>
    <xf numFmtId="168" fontId="57" fillId="39" borderId="25" xfId="46" applyNumberFormat="1" applyFont="1" applyFill="1" applyBorder="1" applyAlignment="1">
      <alignment horizontal="center" shrinkToFit="1"/>
    </xf>
    <xf numFmtId="3" fontId="64" fillId="0" borderId="27" xfId="0" applyNumberFormat="1" applyFont="1" applyBorder="1" applyAlignment="1">
      <alignment horizontal="center" vertical="center" shrinkToFit="1"/>
    </xf>
    <xf numFmtId="3" fontId="65" fillId="0" borderId="25" xfId="45" applyNumberFormat="1" applyFont="1" applyBorder="1" applyAlignment="1">
      <alignment horizontal="center" shrinkToFit="1"/>
    </xf>
    <xf numFmtId="3" fontId="65" fillId="35" borderId="25" xfId="45" applyNumberFormat="1" applyFont="1" applyFill="1" applyBorder="1" applyAlignment="1">
      <alignment horizontal="center" shrinkToFit="1"/>
    </xf>
    <xf numFmtId="168" fontId="60" fillId="0" borderId="25" xfId="45" applyNumberFormat="1" applyFont="1" applyBorder="1" applyAlignment="1">
      <alignment horizontal="center" shrinkToFit="1"/>
    </xf>
    <xf numFmtId="169" fontId="57" fillId="0" borderId="25" xfId="45" applyNumberFormat="1" applyFont="1" applyBorder="1" applyAlignment="1">
      <alignment horizontal="center" shrinkToFit="1"/>
    </xf>
    <xf numFmtId="170" fontId="57" fillId="0" borderId="25" xfId="45" applyNumberFormat="1" applyFont="1" applyBorder="1" applyAlignment="1">
      <alignment horizontal="center" shrinkToFit="1"/>
    </xf>
    <xf numFmtId="3" fontId="65" fillId="0" borderId="25" xfId="46" applyNumberFormat="1" applyFont="1" applyFill="1" applyBorder="1" applyAlignment="1">
      <alignment horizontal="center" shrinkToFit="1"/>
    </xf>
    <xf numFmtId="3" fontId="56" fillId="0" borderId="0" xfId="0" applyNumberFormat="1" applyFont="1" applyAlignment="1">
      <alignment horizontal="center"/>
    </xf>
    <xf numFmtId="3" fontId="56" fillId="0" borderId="0" xfId="45" applyNumberFormat="1" applyFont="1"/>
    <xf numFmtId="3" fontId="56" fillId="0" borderId="0" xfId="0" applyNumberFormat="1" applyFont="1"/>
    <xf numFmtId="3" fontId="56" fillId="0" borderId="27" xfId="46" applyNumberFormat="1" applyFont="1" applyFill="1" applyBorder="1" applyAlignment="1">
      <alignment horizontal="center" shrinkToFit="1"/>
    </xf>
    <xf numFmtId="3" fontId="57" fillId="0" borderId="27" xfId="46" applyNumberFormat="1" applyFont="1" applyFill="1" applyBorder="1" applyAlignment="1">
      <alignment horizontal="center" shrinkToFit="1"/>
    </xf>
    <xf numFmtId="3" fontId="40" fillId="0" borderId="27" xfId="45" applyNumberFormat="1" applyFont="1" applyBorder="1" applyAlignment="1">
      <alignment shrinkToFit="1"/>
    </xf>
    <xf numFmtId="0" fontId="58" fillId="42" borderId="28" xfId="0" applyFont="1" applyFill="1" applyBorder="1" applyAlignment="1">
      <alignment horizontal="center"/>
    </xf>
    <xf numFmtId="1" fontId="59" fillId="0" borderId="27" xfId="0" applyNumberFormat="1" applyFont="1" applyBorder="1" applyAlignment="1">
      <alignment horizontal="center" shrinkToFit="1"/>
    </xf>
    <xf numFmtId="3" fontId="57" fillId="0" borderId="27" xfId="0" applyNumberFormat="1" applyFont="1" applyBorder="1" applyAlignment="1">
      <alignment horizontal="center" shrinkToFit="1"/>
    </xf>
    <xf numFmtId="0" fontId="58" fillId="42" borderId="28" xfId="0" applyFont="1" applyFill="1" applyBorder="1" applyAlignment="1">
      <alignment horizontal="center" vertical="center"/>
    </xf>
    <xf numFmtId="1" fontId="60" fillId="0" borderId="27" xfId="0" applyNumberFormat="1" applyFont="1" applyBorder="1" applyAlignment="1">
      <alignment horizontal="center" vertical="center" shrinkToFit="1"/>
    </xf>
    <xf numFmtId="3" fontId="60" fillId="0" borderId="27" xfId="0" applyNumberFormat="1" applyFont="1" applyBorder="1" applyAlignment="1">
      <alignment horizontal="center" shrinkToFit="1"/>
    </xf>
    <xf numFmtId="3" fontId="61" fillId="43" borderId="27" xfId="0" applyNumberFormat="1" applyFont="1" applyFill="1" applyBorder="1" applyAlignment="1">
      <alignment horizontal="center" shrinkToFit="1"/>
    </xf>
    <xf numFmtId="164" fontId="62" fillId="0" borderId="28" xfId="1" applyNumberFormat="1" applyFont="1" applyFill="1" applyBorder="1" applyAlignment="1">
      <alignment horizontal="center"/>
    </xf>
    <xf numFmtId="3" fontId="62" fillId="0" borderId="27" xfId="0" applyNumberFormat="1" applyFont="1" applyBorder="1" applyAlignment="1">
      <alignment horizontal="center" shrinkToFit="1"/>
    </xf>
    <xf numFmtId="4" fontId="60" fillId="39" borderId="27" xfId="0" applyNumberFormat="1" applyFont="1" applyFill="1" applyBorder="1" applyAlignment="1">
      <alignment horizontal="center" shrinkToFit="1"/>
    </xf>
    <xf numFmtId="1" fontId="40" fillId="39" borderId="27" xfId="0" applyNumberFormat="1" applyFont="1" applyFill="1" applyBorder="1" applyAlignment="1">
      <alignment horizontal="center" shrinkToFit="1"/>
    </xf>
    <xf numFmtId="1" fontId="60" fillId="0" borderId="27" xfId="0" applyNumberFormat="1" applyFont="1" applyBorder="1" applyAlignment="1">
      <alignment horizontal="center" shrinkToFit="1"/>
    </xf>
    <xf numFmtId="171" fontId="60" fillId="0" borderId="27" xfId="0" applyNumberFormat="1" applyFont="1" applyBorder="1" applyAlignment="1">
      <alignment horizontal="center" shrinkToFit="1"/>
    </xf>
    <xf numFmtId="3" fontId="60" fillId="0" borderId="27" xfId="48" applyNumberFormat="1" applyFont="1" applyFill="1" applyBorder="1" applyAlignment="1">
      <alignment horizontal="center" shrinkToFit="1"/>
    </xf>
    <xf numFmtId="3" fontId="63" fillId="0" borderId="27" xfId="48" applyNumberFormat="1" applyFont="1" applyFill="1" applyBorder="1" applyAlignment="1">
      <alignment horizontal="center" shrinkToFit="1"/>
    </xf>
    <xf numFmtId="3" fontId="60" fillId="0" borderId="27" xfId="46" applyNumberFormat="1" applyFont="1" applyFill="1" applyBorder="1" applyAlignment="1">
      <alignment horizontal="center" shrinkToFit="1"/>
    </xf>
    <xf numFmtId="3" fontId="60" fillId="0" borderId="27" xfId="45" applyNumberFormat="1" applyFont="1" applyBorder="1" applyAlignment="1">
      <alignment horizontal="center" shrinkToFit="1"/>
    </xf>
    <xf numFmtId="3" fontId="57" fillId="38" borderId="27" xfId="46" applyNumberFormat="1" applyFont="1" applyFill="1" applyBorder="1" applyAlignment="1">
      <alignment horizontal="center" shrinkToFit="1"/>
    </xf>
    <xf numFmtId="3" fontId="62" fillId="0" borderId="27" xfId="45" applyNumberFormat="1" applyFont="1" applyBorder="1" applyAlignment="1">
      <alignment horizontal="center" shrinkToFit="1"/>
    </xf>
    <xf numFmtId="3" fontId="57" fillId="40" borderId="27" xfId="0" applyNumberFormat="1" applyFont="1" applyFill="1" applyBorder="1" applyAlignment="1">
      <alignment horizontal="center" shrinkToFit="1"/>
    </xf>
    <xf numFmtId="168" fontId="57" fillId="0" borderId="27" xfId="46" applyNumberFormat="1" applyFont="1" applyFill="1" applyBorder="1" applyAlignment="1">
      <alignment horizontal="center" shrinkToFit="1"/>
    </xf>
    <xf numFmtId="168" fontId="60" fillId="39" borderId="27" xfId="46" applyNumberFormat="1" applyFont="1" applyFill="1" applyBorder="1" applyAlignment="1">
      <alignment horizontal="center" shrinkToFit="1"/>
    </xf>
    <xf numFmtId="168" fontId="57" fillId="39" borderId="27" xfId="46" applyNumberFormat="1" applyFont="1" applyFill="1" applyBorder="1" applyAlignment="1">
      <alignment horizontal="center" shrinkToFit="1"/>
    </xf>
    <xf numFmtId="3" fontId="65" fillId="0" borderId="27" xfId="46" applyNumberFormat="1" applyFont="1" applyFill="1" applyBorder="1" applyAlignment="1">
      <alignment horizontal="center" shrinkToFit="1"/>
    </xf>
    <xf numFmtId="3" fontId="65" fillId="35" borderId="27" xfId="48" applyNumberFormat="1" applyFont="1" applyFill="1" applyBorder="1" applyAlignment="1">
      <alignment horizontal="center" shrinkToFit="1"/>
    </xf>
    <xf numFmtId="168" fontId="60" fillId="0" borderId="27" xfId="45" applyNumberFormat="1" applyFont="1" applyBorder="1" applyAlignment="1">
      <alignment horizontal="center" shrinkToFit="1"/>
    </xf>
    <xf numFmtId="169" fontId="57" fillId="0" borderId="27" xfId="45" applyNumberFormat="1" applyFont="1" applyBorder="1" applyAlignment="1">
      <alignment horizontal="center" shrinkToFit="1"/>
    </xf>
    <xf numFmtId="170" fontId="57" fillId="0" borderId="27" xfId="45" applyNumberFormat="1" applyFont="1" applyBorder="1" applyAlignment="1">
      <alignment horizontal="center" shrinkToFit="1"/>
    </xf>
    <xf numFmtId="164" fontId="62" fillId="0" borderId="28" xfId="1" applyNumberFormat="1" applyFont="1" applyFill="1" applyBorder="1"/>
    <xf numFmtId="172" fontId="60" fillId="0" borderId="27" xfId="0" applyNumberFormat="1" applyFont="1" applyBorder="1" applyAlignment="1">
      <alignment horizontal="center" shrinkToFit="1"/>
    </xf>
    <xf numFmtId="0" fontId="66" fillId="0" borderId="0" xfId="45" applyFont="1"/>
    <xf numFmtId="3" fontId="63" fillId="0" borderId="27" xfId="45" applyNumberFormat="1" applyFont="1" applyBorder="1" applyAlignment="1">
      <alignment horizontal="center" shrinkToFit="1"/>
    </xf>
    <xf numFmtId="3" fontId="65" fillId="0" borderId="27" xfId="45" applyNumberFormat="1" applyFont="1" applyBorder="1" applyAlignment="1">
      <alignment horizontal="center" shrinkToFit="1"/>
    </xf>
    <xf numFmtId="3" fontId="65" fillId="35" borderId="27" xfId="45" applyNumberFormat="1" applyFont="1" applyFill="1" applyBorder="1" applyAlignment="1">
      <alignment horizontal="center" shrinkToFit="1"/>
    </xf>
    <xf numFmtId="172" fontId="62" fillId="0" borderId="27" xfId="0" applyNumberFormat="1" applyFont="1" applyBorder="1" applyAlignment="1">
      <alignment horizontal="center" shrinkToFit="1"/>
    </xf>
    <xf numFmtId="3" fontId="40" fillId="40" borderId="27" xfId="45" applyNumberFormat="1" applyFont="1" applyFill="1" applyBorder="1" applyAlignment="1">
      <alignment shrinkToFit="1"/>
    </xf>
    <xf numFmtId="164" fontId="62" fillId="0" borderId="28" xfId="1" applyNumberFormat="1" applyFont="1" applyFill="1" applyBorder="1" applyAlignment="1">
      <alignment shrinkToFit="1"/>
    </xf>
    <xf numFmtId="3" fontId="63" fillId="40" borderId="27" xfId="0" applyNumberFormat="1" applyFont="1" applyFill="1" applyBorder="1" applyAlignment="1">
      <alignment horizontal="center" shrinkToFit="1"/>
    </xf>
    <xf numFmtId="0" fontId="60" fillId="0" borderId="27" xfId="45" applyFont="1" applyBorder="1" applyAlignment="1">
      <alignment horizontal="center" shrinkToFit="1"/>
    </xf>
    <xf numFmtId="2" fontId="57" fillId="0" borderId="27" xfId="45" applyNumberFormat="1" applyFont="1" applyBorder="1" applyAlignment="1">
      <alignment horizontal="center" shrinkToFit="1"/>
    </xf>
    <xf numFmtId="4" fontId="65" fillId="0" borderId="27" xfId="45" applyNumberFormat="1" applyFont="1" applyBorder="1" applyAlignment="1">
      <alignment horizontal="center" shrinkToFit="1"/>
    </xf>
    <xf numFmtId="3" fontId="67" fillId="0" borderId="0" xfId="45" applyNumberFormat="1" applyFont="1" applyAlignment="1">
      <alignment shrinkToFit="1"/>
    </xf>
    <xf numFmtId="0" fontId="64" fillId="0" borderId="27" xfId="0" applyFont="1" applyBorder="1" applyAlignment="1">
      <alignment horizontal="center" vertical="center"/>
    </xf>
    <xf numFmtId="3" fontId="64" fillId="35" borderId="27" xfId="0" applyNumberFormat="1" applyFont="1" applyFill="1" applyBorder="1" applyAlignment="1">
      <alignment horizontal="center" vertical="center" shrinkToFit="1"/>
    </xf>
    <xf numFmtId="0" fontId="64" fillId="35" borderId="27" xfId="0" applyFont="1" applyFill="1" applyBorder="1" applyAlignment="1">
      <alignment horizontal="center" vertical="center"/>
    </xf>
    <xf numFmtId="3" fontId="40" fillId="35" borderId="27" xfId="45" applyNumberFormat="1" applyFont="1" applyFill="1" applyBorder="1" applyAlignment="1">
      <alignment shrinkToFit="1"/>
    </xf>
    <xf numFmtId="1" fontId="59" fillId="0" borderId="27" xfId="0" applyNumberFormat="1" applyFont="1" applyBorder="1" applyAlignment="1">
      <alignment horizontal="center" vertical="center" shrinkToFit="1"/>
    </xf>
    <xf numFmtId="3" fontId="57" fillId="0" borderId="27" xfId="0" applyNumberFormat="1" applyFont="1" applyBorder="1" applyAlignment="1">
      <alignment horizontal="center" vertical="center" shrinkToFit="1"/>
    </xf>
    <xf numFmtId="3" fontId="30" fillId="40" borderId="27" xfId="0" applyNumberFormat="1" applyFont="1" applyFill="1" applyBorder="1" applyAlignment="1">
      <alignment horizontal="center" shrinkToFit="1"/>
    </xf>
    <xf numFmtId="3" fontId="65" fillId="0" borderId="27" xfId="0" applyNumberFormat="1" applyFont="1" applyBorder="1" applyAlignment="1">
      <alignment horizontal="center" vertical="center" shrinkToFit="1"/>
    </xf>
    <xf numFmtId="49" fontId="57" fillId="40" borderId="27" xfId="0" applyNumberFormat="1" applyFont="1" applyFill="1" applyBorder="1" applyAlignment="1">
      <alignment horizontal="center" shrinkToFit="1"/>
    </xf>
    <xf numFmtId="49" fontId="63" fillId="40" borderId="27" xfId="0" applyNumberFormat="1" applyFont="1" applyFill="1" applyBorder="1" applyAlignment="1">
      <alignment horizontal="center" shrinkToFit="1"/>
    </xf>
    <xf numFmtId="49" fontId="30" fillId="40" borderId="27" xfId="0" applyNumberFormat="1" applyFont="1" applyFill="1" applyBorder="1" applyAlignment="1">
      <alignment horizontal="center" shrinkToFit="1"/>
    </xf>
    <xf numFmtId="3" fontId="68" fillId="0" borderId="27" xfId="0" applyNumberFormat="1" applyFont="1" applyBorder="1" applyAlignment="1">
      <alignment horizontal="center" vertical="center" shrinkToFit="1"/>
    </xf>
    <xf numFmtId="3" fontId="69" fillId="44" borderId="27" xfId="46" applyNumberFormat="1" applyFont="1" applyFill="1" applyBorder="1" applyAlignment="1">
      <alignment horizontal="center" shrinkToFit="1"/>
    </xf>
    <xf numFmtId="2" fontId="33" fillId="0" borderId="27" xfId="45" applyNumberFormat="1" applyFont="1" applyBorder="1" applyAlignment="1">
      <alignment horizontal="center" shrinkToFit="1"/>
    </xf>
    <xf numFmtId="3" fontId="57" fillId="0" borderId="27" xfId="46" applyNumberFormat="1" applyFont="1" applyFill="1" applyBorder="1" applyAlignment="1">
      <alignment horizontal="center" vertical="center" shrinkToFit="1"/>
    </xf>
    <xf numFmtId="3" fontId="68" fillId="44" borderId="27" xfId="46" applyNumberFormat="1" applyFont="1" applyFill="1" applyBorder="1" applyAlignment="1">
      <alignment horizontal="center" shrinkToFit="1"/>
    </xf>
    <xf numFmtId="3" fontId="61" fillId="43" borderId="27" xfId="0" applyNumberFormat="1" applyFont="1" applyFill="1" applyBorder="1" applyAlignment="1">
      <alignment horizontal="center" vertical="center" shrinkToFit="1"/>
    </xf>
    <xf numFmtId="164" fontId="62" fillId="0" borderId="28" xfId="1" applyNumberFormat="1" applyFont="1" applyFill="1" applyBorder="1" applyAlignment="1">
      <alignment vertical="center"/>
    </xf>
    <xf numFmtId="3" fontId="62" fillId="0" borderId="27" xfId="0" applyNumberFormat="1" applyFont="1" applyBorder="1" applyAlignment="1">
      <alignment horizontal="center" vertical="center" shrinkToFit="1"/>
    </xf>
    <xf numFmtId="3" fontId="60" fillId="0" borderId="27" xfId="0" applyNumberFormat="1" applyFont="1" applyBorder="1" applyAlignment="1">
      <alignment horizontal="center" vertical="center" shrinkToFit="1"/>
    </xf>
    <xf numFmtId="4" fontId="60" fillId="39" borderId="27" xfId="0" applyNumberFormat="1" applyFont="1" applyFill="1" applyBorder="1" applyAlignment="1">
      <alignment horizontal="center" vertical="center" shrinkToFit="1"/>
    </xf>
    <xf numFmtId="1" fontId="40" fillId="39" borderId="27" xfId="0" applyNumberFormat="1" applyFont="1" applyFill="1" applyBorder="1" applyAlignment="1">
      <alignment horizontal="center" vertical="center" shrinkToFit="1"/>
    </xf>
    <xf numFmtId="172" fontId="60" fillId="0" borderId="27" xfId="0" applyNumberFormat="1" applyFont="1" applyBorder="1" applyAlignment="1">
      <alignment horizontal="center" vertical="center" shrinkToFit="1"/>
    </xf>
    <xf numFmtId="3" fontId="60" fillId="0" borderId="27" xfId="45" applyNumberFormat="1" applyFont="1" applyBorder="1" applyAlignment="1">
      <alignment horizontal="center" vertical="center" shrinkToFit="1"/>
    </xf>
    <xf numFmtId="3" fontId="63" fillId="0" borderId="27" xfId="45" applyNumberFormat="1" applyFont="1" applyBorder="1" applyAlignment="1">
      <alignment horizontal="center" vertical="center" shrinkToFit="1"/>
    </xf>
    <xf numFmtId="171" fontId="60" fillId="0" borderId="27" xfId="0" applyNumberFormat="1" applyFont="1" applyBorder="1" applyAlignment="1">
      <alignment horizontal="center" vertical="center" shrinkToFit="1"/>
    </xf>
    <xf numFmtId="3" fontId="60" fillId="0" borderId="27" xfId="48" applyNumberFormat="1" applyFont="1" applyFill="1" applyBorder="1" applyAlignment="1">
      <alignment horizontal="center" vertical="center" shrinkToFit="1"/>
    </xf>
    <xf numFmtId="3" fontId="63" fillId="0" borderId="27" xfId="48" applyNumberFormat="1" applyFont="1" applyFill="1" applyBorder="1" applyAlignment="1">
      <alignment horizontal="center" vertical="center" shrinkToFit="1"/>
    </xf>
    <xf numFmtId="3" fontId="60" fillId="0" borderId="27" xfId="46" applyNumberFormat="1" applyFont="1" applyFill="1" applyBorder="1" applyAlignment="1">
      <alignment horizontal="center" vertical="center" shrinkToFit="1"/>
    </xf>
    <xf numFmtId="3" fontId="57" fillId="38" borderId="27" xfId="46" applyNumberFormat="1" applyFont="1" applyFill="1" applyBorder="1" applyAlignment="1">
      <alignment horizontal="center" vertical="center" shrinkToFit="1"/>
    </xf>
    <xf numFmtId="3" fontId="62" fillId="0" borderId="27" xfId="45" applyNumberFormat="1" applyFont="1" applyBorder="1" applyAlignment="1">
      <alignment horizontal="center" vertical="center" shrinkToFit="1"/>
    </xf>
    <xf numFmtId="168" fontId="57" fillId="41" borderId="27" xfId="46" applyNumberFormat="1" applyFont="1" applyFill="1" applyBorder="1" applyAlignment="1">
      <alignment horizontal="center" vertical="center" shrinkToFit="1"/>
    </xf>
    <xf numFmtId="3" fontId="66" fillId="0" borderId="0" xfId="0" applyNumberFormat="1" applyFont="1" applyAlignment="1">
      <alignment horizontal="left"/>
    </xf>
    <xf numFmtId="3" fontId="65" fillId="0" borderId="27" xfId="0" applyNumberFormat="1" applyFont="1" applyBorder="1" applyAlignment="1">
      <alignment horizontal="center" shrinkToFit="1"/>
    </xf>
    <xf numFmtId="3" fontId="65" fillId="35" borderId="27" xfId="45" applyNumberFormat="1" applyFont="1" applyFill="1" applyBorder="1" applyAlignment="1">
      <alignment horizontal="center" vertical="center" shrinkToFit="1"/>
    </xf>
    <xf numFmtId="3" fontId="33" fillId="0" borderId="29" xfId="46" applyNumberFormat="1" applyFont="1" applyFill="1" applyBorder="1" applyAlignment="1">
      <alignment horizontal="center" shrinkToFit="1"/>
    </xf>
    <xf numFmtId="3" fontId="40" fillId="0" borderId="29" xfId="46" applyNumberFormat="1" applyFont="1" applyFill="1" applyBorder="1" applyAlignment="1">
      <alignment horizontal="center" shrinkToFit="1"/>
    </xf>
    <xf numFmtId="3" fontId="40" fillId="40" borderId="29" xfId="45" applyNumberFormat="1" applyFont="1" applyFill="1" applyBorder="1" applyAlignment="1">
      <alignment shrinkToFit="1"/>
    </xf>
    <xf numFmtId="0" fontId="58" fillId="42" borderId="30" xfId="0" applyFont="1" applyFill="1" applyBorder="1" applyAlignment="1">
      <alignment horizontal="center" vertical="center"/>
    </xf>
    <xf numFmtId="1" fontId="59" fillId="0" borderId="29" xfId="0" applyNumberFormat="1" applyFont="1" applyBorder="1" applyAlignment="1">
      <alignment horizontal="center" vertical="center" shrinkToFit="1"/>
    </xf>
    <xf numFmtId="3" fontId="57" fillId="0" borderId="29" xfId="0" applyNumberFormat="1" applyFont="1" applyBorder="1" applyAlignment="1">
      <alignment horizontal="center" vertical="center" shrinkToFit="1"/>
    </xf>
    <xf numFmtId="3" fontId="60" fillId="0" borderId="29" xfId="0" applyNumberFormat="1" applyFont="1" applyBorder="1" applyAlignment="1">
      <alignment horizontal="center" vertical="center" shrinkToFit="1"/>
    </xf>
    <xf numFmtId="3" fontId="61" fillId="43" borderId="29" xfId="0" applyNumberFormat="1" applyFont="1" applyFill="1" applyBorder="1" applyAlignment="1">
      <alignment horizontal="center" shrinkToFit="1"/>
    </xf>
    <xf numFmtId="164" fontId="62" fillId="0" borderId="30" xfId="1" applyNumberFormat="1" applyFont="1" applyFill="1" applyBorder="1" applyAlignment="1">
      <alignment horizontal="center"/>
    </xf>
    <xf numFmtId="3" fontId="62" fillId="0" borderId="29" xfId="0" applyNumberFormat="1" applyFont="1" applyBorder="1" applyAlignment="1">
      <alignment horizontal="center" shrinkToFit="1"/>
    </xf>
    <xf numFmtId="3" fontId="59" fillId="0" borderId="29" xfId="0" applyNumberFormat="1" applyFont="1" applyBorder="1" applyAlignment="1">
      <alignment horizontal="center" vertical="center" shrinkToFit="1"/>
    </xf>
    <xf numFmtId="4" fontId="59" fillId="39" borderId="29" xfId="0" applyNumberFormat="1" applyFont="1" applyFill="1" applyBorder="1" applyAlignment="1">
      <alignment horizontal="center" vertical="center" shrinkToFit="1"/>
    </xf>
    <xf numFmtId="1" fontId="40" fillId="39" borderId="29" xfId="0" applyNumberFormat="1" applyFont="1" applyFill="1" applyBorder="1" applyAlignment="1">
      <alignment horizontal="center" vertical="center" shrinkToFit="1"/>
    </xf>
    <xf numFmtId="3" fontId="60" fillId="0" borderId="31" xfId="0" applyNumberFormat="1" applyFont="1" applyBorder="1" applyAlignment="1">
      <alignment horizontal="center" vertical="center" shrinkToFit="1"/>
    </xf>
    <xf numFmtId="3" fontId="59" fillId="0" borderId="29" xfId="48" applyNumberFormat="1" applyFont="1" applyFill="1" applyBorder="1" applyAlignment="1">
      <alignment horizontal="center" vertical="center" shrinkToFit="1"/>
    </xf>
    <xf numFmtId="3" fontId="63" fillId="0" borderId="29" xfId="48" applyNumberFormat="1" applyFont="1" applyFill="1" applyBorder="1" applyAlignment="1">
      <alignment horizontal="center" vertical="center" shrinkToFit="1"/>
    </xf>
    <xf numFmtId="3" fontId="40" fillId="0" borderId="29" xfId="46" applyNumberFormat="1" applyFont="1" applyFill="1" applyBorder="1" applyAlignment="1">
      <alignment horizontal="center" vertical="center" shrinkToFit="1"/>
    </xf>
    <xf numFmtId="3" fontId="60" fillId="0" borderId="29" xfId="45" applyNumberFormat="1" applyFont="1" applyBorder="1" applyAlignment="1">
      <alignment horizontal="center" vertical="center" shrinkToFit="1"/>
    </xf>
    <xf numFmtId="3" fontId="57" fillId="0" borderId="29" xfId="46" applyNumberFormat="1" applyFont="1" applyFill="1" applyBorder="1" applyAlignment="1">
      <alignment horizontal="center" vertical="center" shrinkToFit="1"/>
    </xf>
    <xf numFmtId="49" fontId="63" fillId="40" borderId="29" xfId="0" applyNumberFormat="1" applyFont="1" applyFill="1" applyBorder="1" applyAlignment="1">
      <alignment horizontal="center" vertical="center" shrinkToFit="1"/>
    </xf>
    <xf numFmtId="168" fontId="40" fillId="0" borderId="29" xfId="46" applyNumberFormat="1" applyFont="1" applyFill="1" applyBorder="1" applyAlignment="1">
      <alignment horizontal="center" vertical="center" shrinkToFit="1"/>
    </xf>
    <xf numFmtId="168" fontId="59" fillId="39" borderId="29" xfId="46" applyNumberFormat="1" applyFont="1" applyFill="1" applyBorder="1" applyAlignment="1">
      <alignment horizontal="center" vertical="center" shrinkToFit="1"/>
    </xf>
    <xf numFmtId="168" fontId="40" fillId="39" borderId="29" xfId="46" applyNumberFormat="1" applyFont="1" applyFill="1" applyBorder="1" applyAlignment="1">
      <alignment horizontal="center" vertical="center" shrinkToFit="1"/>
    </xf>
    <xf numFmtId="3" fontId="23" fillId="0" borderId="27" xfId="0" applyNumberFormat="1" applyFont="1" applyBorder="1" applyAlignment="1">
      <alignment horizontal="center" vertical="center" shrinkToFit="1"/>
    </xf>
    <xf numFmtId="3" fontId="59" fillId="0" borderId="29" xfId="46" applyNumberFormat="1" applyFont="1" applyFill="1" applyBorder="1" applyAlignment="1">
      <alignment horizontal="center" vertical="center" shrinkToFit="1"/>
    </xf>
    <xf numFmtId="3" fontId="33" fillId="35" borderId="29" xfId="48" applyNumberFormat="1" applyFont="1" applyFill="1" applyBorder="1" applyAlignment="1">
      <alignment horizontal="center" vertical="center" shrinkToFit="1"/>
    </xf>
    <xf numFmtId="168" fontId="59" fillId="0" borderId="29" xfId="45" applyNumberFormat="1" applyFont="1" applyBorder="1" applyAlignment="1">
      <alignment horizontal="center" vertical="center" shrinkToFit="1"/>
    </xf>
    <xf numFmtId="169" fontId="40" fillId="0" borderId="29" xfId="45" applyNumberFormat="1" applyFont="1" applyBorder="1" applyAlignment="1">
      <alignment horizontal="center" vertical="center" shrinkToFit="1"/>
    </xf>
    <xf numFmtId="170" fontId="57" fillId="0" borderId="29" xfId="45" applyNumberFormat="1" applyFont="1" applyBorder="1" applyAlignment="1">
      <alignment horizontal="center" shrinkToFit="1"/>
    </xf>
    <xf numFmtId="3" fontId="33" fillId="0" borderId="0" xfId="0" applyNumberFormat="1" applyFont="1"/>
    <xf numFmtId="3" fontId="36" fillId="0" borderId="1" xfId="45" applyNumberFormat="1" applyFont="1" applyBorder="1" applyAlignment="1">
      <alignment horizontal="center"/>
    </xf>
    <xf numFmtId="3" fontId="40" fillId="0" borderId="1" xfId="45" applyNumberFormat="1" applyFont="1" applyBorder="1" applyAlignment="1">
      <alignment horizontal="center"/>
    </xf>
    <xf numFmtId="3" fontId="40" fillId="3" borderId="1" xfId="45" applyNumberFormat="1" applyFont="1" applyFill="1" applyBorder="1" applyAlignment="1">
      <alignment horizontal="center" vertical="center" shrinkToFit="1"/>
    </xf>
    <xf numFmtId="3" fontId="57" fillId="3" borderId="1" xfId="45" applyNumberFormat="1" applyFont="1" applyFill="1" applyBorder="1" applyAlignment="1">
      <alignment horizontal="center" vertical="center" shrinkToFit="1"/>
    </xf>
    <xf numFmtId="3" fontId="70" fillId="3" borderId="1" xfId="0" applyNumberFormat="1" applyFont="1" applyFill="1" applyBorder="1" applyAlignment="1">
      <alignment horizontal="center" vertical="center" shrinkToFit="1"/>
    </xf>
    <xf numFmtId="164" fontId="62" fillId="3" borderId="1" xfId="1" applyNumberFormat="1" applyFont="1" applyFill="1" applyBorder="1" applyAlignment="1">
      <alignment horizontal="center" vertical="center" shrinkToFit="1"/>
    </xf>
    <xf numFmtId="3" fontId="62" fillId="3" borderId="1" xfId="0" applyNumberFormat="1" applyFont="1" applyFill="1" applyBorder="1" applyAlignment="1">
      <alignment horizontal="center" vertical="center" shrinkToFit="1"/>
    </xf>
    <xf numFmtId="3" fontId="59" fillId="3" borderId="1" xfId="0" applyNumberFormat="1" applyFont="1" applyFill="1" applyBorder="1" applyAlignment="1">
      <alignment horizontal="center" vertical="center" shrinkToFit="1"/>
    </xf>
    <xf numFmtId="4" fontId="59" fillId="39" borderId="1" xfId="0" applyNumberFormat="1" applyFont="1" applyFill="1" applyBorder="1" applyAlignment="1">
      <alignment horizontal="center" vertical="center" shrinkToFit="1"/>
    </xf>
    <xf numFmtId="1" fontId="40" fillId="39" borderId="1" xfId="0" applyNumberFormat="1" applyFont="1" applyFill="1" applyBorder="1" applyAlignment="1">
      <alignment horizontal="center" vertical="center" shrinkToFit="1"/>
    </xf>
    <xf numFmtId="1" fontId="59" fillId="3" borderId="25" xfId="0" applyNumberFormat="1" applyFont="1" applyFill="1" applyBorder="1" applyAlignment="1">
      <alignment horizontal="center" vertical="center" shrinkToFit="1"/>
    </xf>
    <xf numFmtId="3" fontId="63" fillId="3" borderId="1" xfId="45" applyNumberFormat="1" applyFont="1" applyFill="1" applyBorder="1" applyAlignment="1">
      <alignment horizontal="center" vertical="center" shrinkToFit="1"/>
    </xf>
    <xf numFmtId="168" fontId="40" fillId="3" borderId="1" xfId="46" applyNumberFormat="1" applyFont="1" applyFill="1" applyBorder="1" applyAlignment="1">
      <alignment horizontal="center" vertical="center" shrinkToFit="1"/>
    </xf>
    <xf numFmtId="168" fontId="59" fillId="39" borderId="1" xfId="46" applyNumberFormat="1" applyFont="1" applyFill="1" applyBorder="1" applyAlignment="1">
      <alignment horizontal="center" vertical="center" shrinkToFit="1"/>
    </xf>
    <xf numFmtId="168" fontId="40" fillId="39" borderId="1" xfId="46" applyNumberFormat="1" applyFont="1" applyFill="1" applyBorder="1" applyAlignment="1">
      <alignment horizontal="center" vertical="center" shrinkToFit="1"/>
    </xf>
    <xf numFmtId="168" fontId="40" fillId="3" borderId="1" xfId="45" applyNumberFormat="1" applyFont="1" applyFill="1" applyBorder="1" applyAlignment="1">
      <alignment horizontal="center" vertical="center" shrinkToFit="1"/>
    </xf>
    <xf numFmtId="169" fontId="40" fillId="3" borderId="29" xfId="45" applyNumberFormat="1" applyFont="1" applyFill="1" applyBorder="1" applyAlignment="1">
      <alignment horizontal="center" shrinkToFit="1"/>
    </xf>
    <xf numFmtId="170" fontId="40" fillId="3" borderId="1" xfId="45" applyNumberFormat="1" applyFont="1" applyFill="1" applyBorder="1" applyAlignment="1">
      <alignment horizontal="center" vertical="center" shrinkToFit="1"/>
    </xf>
    <xf numFmtId="3" fontId="36" fillId="3" borderId="1" xfId="45" applyNumberFormat="1" applyFont="1" applyFill="1" applyBorder="1" applyAlignment="1">
      <alignment horizontal="center" vertical="center" shrinkToFit="1"/>
    </xf>
    <xf numFmtId="3" fontId="33" fillId="0" borderId="0" xfId="45" applyNumberFormat="1" applyFont="1"/>
    <xf numFmtId="3" fontId="40" fillId="0" borderId="0" xfId="45" applyNumberFormat="1" applyFont="1" applyAlignment="1">
      <alignment horizontal="left"/>
    </xf>
    <xf numFmtId="3" fontId="36" fillId="0" borderId="0" xfId="45" applyNumberFormat="1" applyFont="1"/>
    <xf numFmtId="3" fontId="36" fillId="0" borderId="0" xfId="45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3" fontId="40" fillId="0" borderId="0" xfId="45" applyNumberFormat="1" applyFont="1" applyAlignment="1">
      <alignment horizontal="center"/>
    </xf>
    <xf numFmtId="3" fontId="67" fillId="0" borderId="0" xfId="45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3" fontId="40" fillId="0" borderId="0" xfId="45" applyNumberFormat="1" applyFont="1" applyAlignment="1">
      <alignment horizontal="center" vertical="center"/>
    </xf>
    <xf numFmtId="168" fontId="59" fillId="0" borderId="0" xfId="45" applyNumberFormat="1" applyFont="1"/>
    <xf numFmtId="3" fontId="60" fillId="0" borderId="0" xfId="45" applyNumberFormat="1" applyFont="1"/>
    <xf numFmtId="3" fontId="40" fillId="0" borderId="0" xfId="45" applyNumberFormat="1" applyFont="1"/>
    <xf numFmtId="164" fontId="62" fillId="0" borderId="0" xfId="1" applyNumberFormat="1" applyFont="1" applyFill="1" applyBorder="1" applyAlignment="1"/>
    <xf numFmtId="3" fontId="62" fillId="0" borderId="0" xfId="45" applyNumberFormat="1" applyFont="1"/>
    <xf numFmtId="3" fontId="30" fillId="0" borderId="0" xfId="0" applyNumberFormat="1" applyFont="1"/>
    <xf numFmtId="3" fontId="30" fillId="39" borderId="0" xfId="0" applyNumberFormat="1" applyFont="1" applyFill="1" applyAlignment="1">
      <alignment horizontal="center"/>
    </xf>
    <xf numFmtId="1" fontId="40" fillId="39" borderId="0" xfId="0" applyNumberFormat="1" applyFont="1" applyFill="1" applyAlignment="1">
      <alignment horizontal="center"/>
    </xf>
    <xf numFmtId="1" fontId="30" fillId="0" borderId="0" xfId="0" applyNumberFormat="1" applyFont="1"/>
    <xf numFmtId="3" fontId="63" fillId="0" borderId="0" xfId="45" applyNumberFormat="1" applyFont="1"/>
    <xf numFmtId="3" fontId="59" fillId="0" borderId="0" xfId="45" applyNumberFormat="1" applyFont="1"/>
    <xf numFmtId="168" fontId="59" fillId="39" borderId="0" xfId="45" applyNumberFormat="1" applyFont="1" applyFill="1"/>
    <xf numFmtId="3" fontId="40" fillId="0" borderId="0" xfId="45" applyNumberFormat="1" applyFont="1" applyAlignment="1">
      <alignment shrinkToFit="1"/>
    </xf>
    <xf numFmtId="3" fontId="36" fillId="0" borderId="0" xfId="45" applyNumberFormat="1" applyFont="1" applyAlignment="1">
      <alignment shrinkToFit="1"/>
    </xf>
    <xf numFmtId="168" fontId="36" fillId="0" borderId="0" xfId="45" applyNumberFormat="1" applyFont="1"/>
    <xf numFmtId="169" fontId="36" fillId="0" borderId="0" xfId="45" applyNumberFormat="1" applyFont="1"/>
    <xf numFmtId="170" fontId="36" fillId="0" borderId="0" xfId="45" applyNumberFormat="1" applyFont="1"/>
    <xf numFmtId="3" fontId="71" fillId="0" borderId="0" xfId="45" applyNumberFormat="1" applyFont="1"/>
    <xf numFmtId="1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3" fontId="36" fillId="0" borderId="0" xfId="0" applyNumberFormat="1" applyFont="1"/>
    <xf numFmtId="164" fontId="66" fillId="0" borderId="0" xfId="1" applyNumberFormat="1" applyFont="1" applyFill="1"/>
    <xf numFmtId="3" fontId="66" fillId="0" borderId="0" xfId="0" applyNumberFormat="1" applyFont="1"/>
    <xf numFmtId="3" fontId="23" fillId="39" borderId="0" xfId="0" applyNumberFormat="1" applyFont="1" applyFill="1" applyAlignment="1">
      <alignment horizontal="center"/>
    </xf>
    <xf numFmtId="1" fontId="36" fillId="39" borderId="0" xfId="0" applyNumberFormat="1" applyFont="1" applyFill="1" applyAlignment="1">
      <alignment horizontal="center"/>
    </xf>
    <xf numFmtId="1" fontId="23" fillId="0" borderId="0" xfId="0" applyNumberFormat="1" applyFont="1"/>
    <xf numFmtId="168" fontId="33" fillId="0" borderId="0" xfId="0" applyNumberFormat="1" applyFont="1"/>
    <xf numFmtId="168" fontId="33" fillId="0" borderId="0" xfId="0" applyNumberFormat="1" applyFont="1" applyAlignment="1">
      <alignment horizontal="center"/>
    </xf>
    <xf numFmtId="168" fontId="33" fillId="39" borderId="0" xfId="0" applyNumberFormat="1" applyFont="1" applyFill="1"/>
    <xf numFmtId="3" fontId="23" fillId="0" borderId="0" xfId="0" applyNumberFormat="1" applyFont="1" applyAlignment="1">
      <alignment shrinkToFit="1"/>
    </xf>
    <xf numFmtId="168" fontId="23" fillId="0" borderId="0" xfId="0" applyNumberFormat="1" applyFont="1"/>
    <xf numFmtId="169" fontId="23" fillId="0" borderId="0" xfId="0" applyNumberFormat="1" applyFont="1"/>
    <xf numFmtId="170" fontId="23" fillId="0" borderId="0" xfId="0" applyNumberFormat="1" applyFont="1"/>
    <xf numFmtId="3" fontId="72" fillId="0" borderId="0" xfId="46" applyNumberFormat="1" applyFont="1" applyFill="1" applyBorder="1" applyAlignment="1"/>
    <xf numFmtId="3" fontId="72" fillId="0" borderId="8" xfId="46" applyNumberFormat="1" applyFont="1" applyFill="1" applyBorder="1" applyAlignment="1">
      <alignment horizontal="center" vertical="center" shrinkToFit="1"/>
    </xf>
    <xf numFmtId="3" fontId="72" fillId="0" borderId="6" xfId="46" applyNumberFormat="1" applyFont="1" applyFill="1" applyBorder="1" applyAlignment="1">
      <alignment horizontal="center" vertical="center" shrinkToFit="1"/>
    </xf>
    <xf numFmtId="3" fontId="73" fillId="0" borderId="7" xfId="46" applyNumberFormat="1" applyFont="1" applyFill="1" applyBorder="1" applyAlignment="1">
      <alignment horizontal="center" vertical="center" shrinkToFit="1"/>
    </xf>
    <xf numFmtId="3" fontId="72" fillId="0" borderId="25" xfId="45" applyNumberFormat="1" applyFont="1" applyBorder="1" applyAlignment="1">
      <alignment shrinkToFit="1"/>
    </xf>
    <xf numFmtId="3" fontId="72" fillId="0" borderId="27" xfId="45" applyNumberFormat="1" applyFont="1" applyBorder="1" applyAlignment="1">
      <alignment shrinkToFit="1"/>
    </xf>
    <xf numFmtId="3" fontId="72" fillId="0" borderId="29" xfId="45" applyNumberFormat="1" applyFont="1" applyBorder="1" applyAlignment="1">
      <alignment shrinkToFit="1"/>
    </xf>
    <xf numFmtId="3" fontId="72" fillId="0" borderId="1" xfId="45" applyNumberFormat="1" applyFont="1" applyBorder="1" applyAlignment="1">
      <alignment horizontal="center" shrinkToFit="1"/>
    </xf>
    <xf numFmtId="3" fontId="72" fillId="0" borderId="0" xfId="45" applyNumberFormat="1" applyFont="1"/>
    <xf numFmtId="3" fontId="72" fillId="0" borderId="0" xfId="0" applyNumberFormat="1" applyFont="1"/>
    <xf numFmtId="164" fontId="31" fillId="3" borderId="2" xfId="1" applyNumberFormat="1" applyFont="1" applyFill="1" applyBorder="1" applyAlignment="1">
      <alignment horizontal="center"/>
    </xf>
    <xf numFmtId="164" fontId="31" fillId="3" borderId="4" xfId="1" applyNumberFormat="1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37" borderId="2" xfId="43" applyFont="1" applyFill="1" applyBorder="1" applyAlignment="1">
      <alignment horizontal="center"/>
    </xf>
    <xf numFmtId="0" fontId="41" fillId="37" borderId="4" xfId="43" applyFont="1" applyFill="1" applyBorder="1" applyAlignment="1">
      <alignment horizontal="center"/>
    </xf>
    <xf numFmtId="0" fontId="41" fillId="37" borderId="8" xfId="43" applyFont="1" applyFill="1" applyBorder="1" applyAlignment="1">
      <alignment horizontal="center" vertical="center" wrapText="1"/>
    </xf>
    <xf numFmtId="0" fontId="41" fillId="37" borderId="7" xfId="43" applyFont="1" applyFill="1" applyBorder="1" applyAlignment="1">
      <alignment horizontal="center" vertical="center" wrapText="1"/>
    </xf>
    <xf numFmtId="0" fontId="41" fillId="0" borderId="2" xfId="43" applyFont="1" applyBorder="1" applyAlignment="1">
      <alignment horizontal="center"/>
    </xf>
    <xf numFmtId="0" fontId="41" fillId="0" borderId="4" xfId="43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1" fillId="37" borderId="8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/>
    </xf>
    <xf numFmtId="0" fontId="41" fillId="37" borderId="7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 wrapText="1"/>
    </xf>
    <xf numFmtId="0" fontId="41" fillId="37" borderId="3" xfId="43" applyFont="1" applyFill="1" applyBorder="1" applyAlignment="1">
      <alignment horizontal="center"/>
    </xf>
    <xf numFmtId="0" fontId="36" fillId="37" borderId="2" xfId="0" applyFont="1" applyFill="1" applyBorder="1" applyAlignment="1">
      <alignment horizontal="center"/>
    </xf>
    <xf numFmtId="0" fontId="36" fillId="37" borderId="3" xfId="0" applyFont="1" applyFill="1" applyBorder="1" applyAlignment="1">
      <alignment horizontal="center"/>
    </xf>
    <xf numFmtId="0" fontId="36" fillId="37" borderId="4" xfId="0" applyFont="1" applyFill="1" applyBorder="1" applyAlignment="1">
      <alignment horizontal="center"/>
    </xf>
    <xf numFmtId="0" fontId="31" fillId="37" borderId="8" xfId="0" applyFont="1" applyFill="1" applyBorder="1" applyAlignment="1">
      <alignment horizontal="center" vertical="center" wrapText="1"/>
    </xf>
    <xf numFmtId="0" fontId="31" fillId="37" borderId="7" xfId="0" applyFont="1" applyFill="1" applyBorder="1" applyAlignment="1">
      <alignment horizontal="center" vertical="center" wrapText="1"/>
    </xf>
    <xf numFmtId="0" fontId="31" fillId="37" borderId="1" xfId="0" applyFont="1" applyFill="1" applyBorder="1" applyAlignment="1">
      <alignment horizontal="center" vertical="center"/>
    </xf>
    <xf numFmtId="0" fontId="36" fillId="37" borderId="8" xfId="0" applyFont="1" applyFill="1" applyBorder="1" applyAlignment="1">
      <alignment horizontal="center" vertical="center" wrapText="1"/>
    </xf>
    <xf numFmtId="0" fontId="36" fillId="37" borderId="7" xfId="0" applyFont="1" applyFill="1" applyBorder="1" applyAlignment="1">
      <alignment horizontal="center" vertical="center" wrapText="1"/>
    </xf>
    <xf numFmtId="3" fontId="41" fillId="38" borderId="8" xfId="46" applyNumberFormat="1" applyFont="1" applyFill="1" applyBorder="1" applyAlignment="1">
      <alignment horizontal="center" vertical="center" shrinkToFit="1"/>
    </xf>
    <xf numFmtId="3" fontId="41" fillId="38" borderId="7" xfId="46" applyNumberFormat="1" applyFont="1" applyFill="1" applyBorder="1" applyAlignment="1">
      <alignment horizontal="center" vertical="center" shrinkToFit="1"/>
    </xf>
    <xf numFmtId="3" fontId="41" fillId="0" borderId="2" xfId="46" applyNumberFormat="1" applyFont="1" applyFill="1" applyBorder="1" applyAlignment="1">
      <alignment horizontal="center" vertical="center" shrinkToFit="1"/>
    </xf>
    <xf numFmtId="3" fontId="41" fillId="0" borderId="4" xfId="46" applyNumberFormat="1" applyFont="1" applyFill="1" applyBorder="1" applyAlignment="1">
      <alignment horizontal="center" vertical="center" shrinkToFit="1"/>
    </xf>
    <xf numFmtId="3" fontId="40" fillId="0" borderId="0" xfId="45" applyNumberFormat="1" applyFont="1" applyAlignment="1">
      <alignment horizontal="center"/>
    </xf>
    <xf numFmtId="3" fontId="36" fillId="38" borderId="2" xfId="46" applyNumberFormat="1" applyFont="1" applyFill="1" applyBorder="1" applyAlignment="1">
      <alignment horizontal="center" vertical="center" shrinkToFit="1"/>
    </xf>
    <xf numFmtId="3" fontId="36" fillId="38" borderId="4" xfId="46" applyNumberFormat="1" applyFont="1" applyFill="1" applyBorder="1" applyAlignment="1">
      <alignment horizontal="center" vertical="center" shrinkToFit="1"/>
    </xf>
    <xf numFmtId="3" fontId="41" fillId="0" borderId="8" xfId="46" applyNumberFormat="1" applyFont="1" applyFill="1" applyBorder="1" applyAlignment="1">
      <alignment horizontal="center" vertical="center" shrinkToFit="1"/>
    </xf>
    <xf numFmtId="3" fontId="41" fillId="0" borderId="7" xfId="46" applyNumberFormat="1" applyFont="1" applyFill="1" applyBorder="1" applyAlignment="1">
      <alignment horizontal="center" vertical="center" shrinkToFit="1"/>
    </xf>
    <xf numFmtId="3" fontId="41" fillId="0" borderId="8" xfId="0" applyNumberFormat="1" applyFont="1" applyBorder="1" applyAlignment="1">
      <alignment horizontal="center" vertical="center" shrinkToFit="1"/>
    </xf>
    <xf numFmtId="3" fontId="41" fillId="0" borderId="7" xfId="0" applyNumberFormat="1" applyFont="1" applyBorder="1" applyAlignment="1">
      <alignment horizontal="center" vertical="center" shrinkToFit="1"/>
    </xf>
    <xf numFmtId="3" fontId="52" fillId="0" borderId="21" xfId="0" applyNumberFormat="1" applyFont="1" applyBorder="1" applyAlignment="1">
      <alignment horizontal="center" vertical="center" shrinkToFit="1"/>
    </xf>
    <xf numFmtId="3" fontId="52" fillId="0" borderId="5" xfId="0" applyNumberFormat="1" applyFont="1" applyBorder="1" applyAlignment="1">
      <alignment horizontal="center" vertical="center" shrinkToFit="1"/>
    </xf>
    <xf numFmtId="3" fontId="52" fillId="0" borderId="22" xfId="0" applyNumberFormat="1" applyFont="1" applyBorder="1" applyAlignment="1">
      <alignment horizontal="center" vertical="center" shrinkToFit="1"/>
    </xf>
    <xf numFmtId="3" fontId="41" fillId="0" borderId="2" xfId="0" applyNumberFormat="1" applyFont="1" applyBorder="1" applyAlignment="1">
      <alignment horizontal="center" vertical="center" shrinkToFit="1"/>
    </xf>
    <xf numFmtId="3" fontId="41" fillId="0" borderId="4" xfId="0" applyNumberFormat="1" applyFont="1" applyBorder="1" applyAlignment="1">
      <alignment horizontal="center" vertical="center" shrinkToFit="1"/>
    </xf>
    <xf numFmtId="168" fontId="41" fillId="0" borderId="8" xfId="46" applyNumberFormat="1" applyFont="1" applyFill="1" applyBorder="1" applyAlignment="1">
      <alignment horizontal="center" vertical="center" shrinkToFit="1"/>
    </xf>
    <xf numFmtId="168" fontId="41" fillId="0" borderId="7" xfId="46" applyNumberFormat="1" applyFont="1" applyFill="1" applyBorder="1" applyAlignment="1">
      <alignment horizontal="center" vertical="center" shrinkToFit="1"/>
    </xf>
    <xf numFmtId="168" fontId="41" fillId="41" borderId="8" xfId="46" applyNumberFormat="1" applyFont="1" applyFill="1" applyBorder="1" applyAlignment="1">
      <alignment horizontal="center" vertical="center" shrinkToFit="1"/>
    </xf>
    <xf numFmtId="168" fontId="41" fillId="41" borderId="7" xfId="46" applyNumberFormat="1" applyFont="1" applyFill="1" applyBorder="1" applyAlignment="1">
      <alignment horizontal="center" vertical="center" shrinkToFit="1"/>
    </xf>
    <xf numFmtId="168" fontId="35" fillId="39" borderId="2" xfId="46" applyNumberFormat="1" applyFont="1" applyFill="1" applyBorder="1" applyAlignment="1">
      <alignment horizontal="center" vertical="center" shrinkToFit="1"/>
    </xf>
    <xf numFmtId="168" fontId="35" fillId="39" borderId="4" xfId="46" applyNumberFormat="1" applyFont="1" applyFill="1" applyBorder="1" applyAlignment="1">
      <alignment horizontal="center" vertical="center" shrinkToFit="1"/>
    </xf>
    <xf numFmtId="168" fontId="41" fillId="39" borderId="2" xfId="46" applyNumberFormat="1" applyFont="1" applyFill="1" applyBorder="1" applyAlignment="1">
      <alignment horizontal="center" vertical="center" shrinkToFit="1"/>
    </xf>
    <xf numFmtId="168" fontId="41" fillId="39" borderId="4" xfId="46" applyNumberFormat="1" applyFont="1" applyFill="1" applyBorder="1" applyAlignment="1">
      <alignment horizontal="center" vertical="center" shrinkToFit="1"/>
    </xf>
    <xf numFmtId="3" fontId="44" fillId="0" borderId="0" xfId="46" applyNumberFormat="1" applyFont="1" applyFill="1" applyBorder="1" applyAlignment="1">
      <alignment horizontal="center"/>
    </xf>
    <xf numFmtId="3" fontId="41" fillId="0" borderId="23" xfId="46" applyNumberFormat="1" applyFont="1" applyFill="1" applyBorder="1" applyAlignment="1">
      <alignment horizontal="center" vertical="center" shrinkToFit="1"/>
    </xf>
    <xf numFmtId="3" fontId="41" fillId="0" borderId="0" xfId="46" applyNumberFormat="1" applyFont="1" applyFill="1" applyBorder="1" applyAlignment="1">
      <alignment horizontal="center" vertical="center" shrinkToFit="1"/>
    </xf>
    <xf numFmtId="3" fontId="41" fillId="0" borderId="24" xfId="46" applyNumberFormat="1" applyFont="1" applyFill="1" applyBorder="1" applyAlignment="1">
      <alignment horizontal="center" vertical="center" shrinkToFit="1"/>
    </xf>
    <xf numFmtId="3" fontId="41" fillId="40" borderId="21" xfId="46" applyNumberFormat="1" applyFont="1" applyFill="1" applyBorder="1" applyAlignment="1">
      <alignment horizontal="center" vertical="center" shrinkToFit="1"/>
    </xf>
    <xf numFmtId="3" fontId="41" fillId="40" borderId="5" xfId="46" applyNumberFormat="1" applyFont="1" applyFill="1" applyBorder="1" applyAlignment="1">
      <alignment horizontal="center" vertical="center" shrinkToFit="1"/>
    </xf>
    <xf numFmtId="3" fontId="41" fillId="40" borderId="22" xfId="46" applyNumberFormat="1" applyFont="1" applyFill="1" applyBorder="1" applyAlignment="1">
      <alignment horizontal="center" vertical="center" shrinkToFit="1"/>
    </xf>
    <xf numFmtId="3" fontId="41" fillId="0" borderId="19" xfId="46" applyNumberFormat="1" applyFont="1" applyFill="1" applyBorder="1" applyAlignment="1">
      <alignment horizontal="center" vertical="center" shrinkToFit="1"/>
    </xf>
    <xf numFmtId="3" fontId="41" fillId="0" borderId="20" xfId="46" applyNumberFormat="1" applyFont="1" applyFill="1" applyBorder="1" applyAlignment="1">
      <alignment horizontal="center" vertical="center" shrinkToFit="1"/>
    </xf>
    <xf numFmtId="3" fontId="41" fillId="0" borderId="21" xfId="46" applyNumberFormat="1" applyFont="1" applyFill="1" applyBorder="1" applyAlignment="1">
      <alignment horizontal="center" vertical="center" shrinkToFit="1"/>
    </xf>
    <xf numFmtId="3" fontId="41" fillId="0" borderId="22" xfId="46" applyNumberFormat="1" applyFont="1" applyFill="1" applyBorder="1" applyAlignment="1">
      <alignment horizontal="center" vertical="center" shrinkToFit="1"/>
    </xf>
    <xf numFmtId="3" fontId="41" fillId="39" borderId="8" xfId="0" applyNumberFormat="1" applyFont="1" applyFill="1" applyBorder="1" applyAlignment="1">
      <alignment horizontal="center" vertical="center" shrinkToFit="1"/>
    </xf>
    <xf numFmtId="3" fontId="41" fillId="39" borderId="7" xfId="0" applyNumberFormat="1" applyFont="1" applyFill="1" applyBorder="1" applyAlignment="1">
      <alignment horizontal="center" vertical="center" shrinkToFit="1"/>
    </xf>
    <xf numFmtId="3" fontId="41" fillId="39" borderId="19" xfId="0" applyNumberFormat="1" applyFont="1" applyFill="1" applyBorder="1" applyAlignment="1">
      <alignment horizontal="center" vertical="center" shrinkToFit="1"/>
    </xf>
    <xf numFmtId="3" fontId="41" fillId="39" borderId="21" xfId="0" applyNumberFormat="1" applyFont="1" applyFill="1" applyBorder="1" applyAlignment="1">
      <alignment horizontal="center" vertical="center" shrinkToFit="1"/>
    </xf>
    <xf numFmtId="3" fontId="41" fillId="0" borderId="3" xfId="0" applyNumberFormat="1" applyFont="1" applyBorder="1" applyAlignment="1">
      <alignment horizontal="center" vertical="center" shrinkToFit="1"/>
    </xf>
    <xf numFmtId="3" fontId="36" fillId="38" borderId="19" xfId="46" applyNumberFormat="1" applyFont="1" applyFill="1" applyBorder="1" applyAlignment="1">
      <alignment horizontal="center" vertical="center" shrinkToFit="1"/>
    </xf>
    <xf numFmtId="3" fontId="36" fillId="38" borderId="9" xfId="46" applyNumberFormat="1" applyFont="1" applyFill="1" applyBorder="1" applyAlignment="1">
      <alignment horizontal="center" vertical="center" shrinkToFit="1"/>
    </xf>
    <xf numFmtId="3" fontId="36" fillId="38" borderId="20" xfId="46" applyNumberFormat="1" applyFont="1" applyFill="1" applyBorder="1" applyAlignment="1">
      <alignment horizontal="center" vertical="center" shrinkToFit="1"/>
    </xf>
    <xf numFmtId="3" fontId="36" fillId="38" borderId="21" xfId="46" applyNumberFormat="1" applyFont="1" applyFill="1" applyBorder="1" applyAlignment="1">
      <alignment horizontal="center" vertical="center" shrinkToFit="1"/>
    </xf>
    <xf numFmtId="3" fontId="36" fillId="38" borderId="5" xfId="46" applyNumberFormat="1" applyFont="1" applyFill="1" applyBorder="1" applyAlignment="1">
      <alignment horizontal="center" vertical="center" shrinkToFit="1"/>
    </xf>
    <xf numFmtId="3" fontId="36" fillId="38" borderId="22" xfId="46" applyNumberFormat="1" applyFont="1" applyFill="1" applyBorder="1" applyAlignment="1">
      <alignment horizontal="center" vertical="center" shrinkToFit="1"/>
    </xf>
    <xf numFmtId="0" fontId="25" fillId="0" borderId="1" xfId="47" applyFont="1" applyBorder="1" applyAlignment="1">
      <alignment horizontal="center" vertical="center" wrapText="1"/>
    </xf>
    <xf numFmtId="3" fontId="46" fillId="38" borderId="5" xfId="46" applyNumberFormat="1" applyFont="1" applyFill="1" applyBorder="1" applyAlignment="1">
      <alignment horizontal="center"/>
    </xf>
    <xf numFmtId="3" fontId="40" fillId="0" borderId="19" xfId="46" applyNumberFormat="1" applyFont="1" applyFill="1" applyBorder="1" applyAlignment="1">
      <alignment horizontal="center" vertical="center" shrinkToFit="1"/>
    </xf>
    <xf numFmtId="3" fontId="40" fillId="0" borderId="9" xfId="46" applyNumberFormat="1" applyFont="1" applyFill="1" applyBorder="1" applyAlignment="1">
      <alignment horizontal="center" vertical="center" shrinkToFit="1"/>
    </xf>
    <xf numFmtId="3" fontId="40" fillId="0" borderId="20" xfId="46" applyNumberFormat="1" applyFont="1" applyFill="1" applyBorder="1" applyAlignment="1">
      <alignment horizontal="center" vertical="center" shrinkToFit="1"/>
    </xf>
    <xf numFmtId="3" fontId="40" fillId="0" borderId="21" xfId="46" applyNumberFormat="1" applyFont="1" applyFill="1" applyBorder="1" applyAlignment="1">
      <alignment horizontal="center" vertical="center" shrinkToFit="1"/>
    </xf>
    <xf numFmtId="3" fontId="40" fillId="0" borderId="5" xfId="46" applyNumberFormat="1" applyFont="1" applyFill="1" applyBorder="1" applyAlignment="1">
      <alignment horizontal="center" vertical="center" shrinkToFit="1"/>
    </xf>
    <xf numFmtId="3" fontId="40" fillId="0" borderId="22" xfId="46" applyNumberFormat="1" applyFont="1" applyFill="1" applyBorder="1" applyAlignment="1">
      <alignment horizontal="center" vertical="center" shrinkToFit="1"/>
    </xf>
    <xf numFmtId="3" fontId="41" fillId="39" borderId="19" xfId="46" applyNumberFormat="1" applyFont="1" applyFill="1" applyBorder="1" applyAlignment="1">
      <alignment horizontal="center" vertical="center" shrinkToFit="1"/>
    </xf>
    <xf numFmtId="3" fontId="41" fillId="39" borderId="9" xfId="46" applyNumberFormat="1" applyFont="1" applyFill="1" applyBorder="1" applyAlignment="1">
      <alignment horizontal="center" vertical="center" shrinkToFit="1"/>
    </xf>
    <xf numFmtId="3" fontId="41" fillId="39" borderId="20" xfId="46" applyNumberFormat="1" applyFont="1" applyFill="1" applyBorder="1" applyAlignment="1">
      <alignment horizontal="center" vertical="center" shrinkToFit="1"/>
    </xf>
    <xf numFmtId="3" fontId="41" fillId="39" borderId="21" xfId="46" applyNumberFormat="1" applyFont="1" applyFill="1" applyBorder="1" applyAlignment="1">
      <alignment horizontal="center" vertical="center" shrinkToFit="1"/>
    </xf>
    <xf numFmtId="3" fontId="41" fillId="39" borderId="5" xfId="46" applyNumberFormat="1" applyFont="1" applyFill="1" applyBorder="1" applyAlignment="1">
      <alignment horizontal="center" vertical="center" shrinkToFit="1"/>
    </xf>
    <xf numFmtId="3" fontId="41" fillId="39" borderId="22" xfId="46" applyNumberFormat="1" applyFont="1" applyFill="1" applyBorder="1" applyAlignment="1">
      <alignment horizontal="center" vertical="center" shrinkToFit="1"/>
    </xf>
    <xf numFmtId="3" fontId="41" fillId="0" borderId="9" xfId="46" applyNumberFormat="1" applyFont="1" applyFill="1" applyBorder="1" applyAlignment="1">
      <alignment horizontal="center" vertical="center" shrinkToFit="1"/>
    </xf>
    <xf numFmtId="3" fontId="41" fillId="0" borderId="5" xfId="46" applyNumberFormat="1" applyFont="1" applyFill="1" applyBorder="1" applyAlignment="1">
      <alignment horizontal="center" vertical="center" shrinkToFit="1"/>
    </xf>
    <xf numFmtId="3" fontId="41" fillId="0" borderId="19" xfId="46" applyNumberFormat="1" applyFont="1" applyFill="1" applyBorder="1" applyAlignment="1">
      <alignment horizontal="center" vertical="center" wrapText="1" shrinkToFit="1"/>
    </xf>
    <xf numFmtId="3" fontId="41" fillId="40" borderId="19" xfId="46" applyNumberFormat="1" applyFont="1" applyFill="1" applyBorder="1" applyAlignment="1">
      <alignment horizontal="center" vertical="center" shrinkToFit="1"/>
    </xf>
    <xf numFmtId="3" fontId="41" fillId="40" borderId="9" xfId="46" applyNumberFormat="1" applyFont="1" applyFill="1" applyBorder="1" applyAlignment="1">
      <alignment horizontal="center" vertical="center" shrinkToFit="1"/>
    </xf>
    <xf numFmtId="3" fontId="41" fillId="40" borderId="20" xfId="46" applyNumberFormat="1" applyFont="1" applyFill="1" applyBorder="1" applyAlignment="1">
      <alignment horizontal="center" vertical="center" shrinkToFit="1"/>
    </xf>
    <xf numFmtId="3" fontId="48" fillId="41" borderId="19" xfId="46" applyNumberFormat="1" applyFont="1" applyFill="1" applyBorder="1" applyAlignment="1">
      <alignment horizontal="center" vertical="center" wrapText="1" shrinkToFit="1"/>
    </xf>
    <xf numFmtId="3" fontId="48" fillId="41" borderId="20" xfId="46" applyNumberFormat="1" applyFont="1" applyFill="1" applyBorder="1" applyAlignment="1">
      <alignment horizontal="center" vertical="center" shrinkToFit="1"/>
    </xf>
    <xf numFmtId="3" fontId="48" fillId="41" borderId="21" xfId="46" applyNumberFormat="1" applyFont="1" applyFill="1" applyBorder="1" applyAlignment="1">
      <alignment horizontal="center" vertical="center" shrinkToFit="1"/>
    </xf>
    <xf numFmtId="3" fontId="48" fillId="41" borderId="22" xfId="46" applyNumberFormat="1" applyFont="1" applyFill="1" applyBorder="1" applyAlignment="1">
      <alignment horizontal="center" vertical="center" shrinkToFit="1"/>
    </xf>
    <xf numFmtId="168" fontId="49" fillId="41" borderId="8" xfId="46" applyNumberFormat="1" applyFont="1" applyFill="1" applyBorder="1" applyAlignment="1">
      <alignment horizontal="center" vertical="center" wrapText="1" shrinkToFit="1"/>
    </xf>
    <xf numFmtId="168" fontId="49" fillId="41" borderId="6" xfId="46" applyNumberFormat="1" applyFont="1" applyFill="1" applyBorder="1" applyAlignment="1">
      <alignment horizontal="center" vertical="center" shrinkToFit="1"/>
    </xf>
    <xf numFmtId="168" fontId="49" fillId="41" borderId="7" xfId="46" applyNumberFormat="1" applyFont="1" applyFill="1" applyBorder="1" applyAlignment="1">
      <alignment horizontal="center" vertical="center" shrinkToFit="1"/>
    </xf>
    <xf numFmtId="3" fontId="41" fillId="0" borderId="3" xfId="46" applyNumberFormat="1" applyFont="1" applyFill="1" applyBorder="1" applyAlignment="1">
      <alignment horizontal="center" vertical="center" shrinkToFit="1"/>
    </xf>
    <xf numFmtId="3" fontId="41" fillId="40" borderId="8" xfId="46" applyNumberFormat="1" applyFont="1" applyFill="1" applyBorder="1" applyAlignment="1">
      <alignment horizontal="center" vertical="center" shrinkToFit="1"/>
    </xf>
    <xf numFmtId="3" fontId="41" fillId="40" borderId="7" xfId="46" applyNumberFormat="1" applyFont="1" applyFill="1" applyBorder="1" applyAlignment="1">
      <alignment horizontal="center" vertical="center" shrinkToFit="1"/>
    </xf>
    <xf numFmtId="0" fontId="35" fillId="0" borderId="0" xfId="0" applyFont="1" applyBorder="1"/>
    <xf numFmtId="0" fontId="74" fillId="0" borderId="1" xfId="0" applyFont="1" applyBorder="1"/>
    <xf numFmtId="0" fontId="75" fillId="0" borderId="1" xfId="0" applyFont="1" applyBorder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00000000-0005-0000-0000-000014000000}"/>
    <cellStyle name="Note" xfId="16" builtinId="10" customBuiltin="1"/>
    <cellStyle name="Output" xfId="11" builtinId="21" customBuiltin="1"/>
    <cellStyle name="Percent 2" xfId="46" xr:uid="{00000000-0005-0000-0000-000015000000}"/>
    <cellStyle name="Percent 2 2" xfId="48" xr:uid="{2986C393-BFAD-4F65-8B60-CBA939B375F0}"/>
    <cellStyle name="Title" xfId="2" builtinId="15" customBuiltin="1"/>
    <cellStyle name="Total" xfId="18" builtinId="25" customBuiltin="1"/>
    <cellStyle name="Warning Text" xfId="15" builtinId="11" customBuiltin="1"/>
    <cellStyle name="เครื่องหมายจุลภาค 2" xfId="44" xr:uid="{00000000-0005-0000-0000-000019000000}"/>
    <cellStyle name="ปกติ 2" xfId="43" xr:uid="{00000000-0005-0000-0000-00001E000000}"/>
    <cellStyle name="ปกติ 2 5 2 2" xfId="47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จำนวนนักเรียน</a:t>
            </a:r>
            <a:r>
              <a:rPr lang="en-US"/>
              <a:t> </a:t>
            </a:r>
            <a:r>
              <a:rPr lang="th-TH"/>
              <a:t>จำแนกตามเพศ/อำเภอ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'จำนวน รร.แยกตามอำเภอ'!$B$4</c:f>
              <c:strCache>
                <c:ptCount val="1"/>
                <c:pt idx="0">
                  <c:v>ชาย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รร.แยกตามอำเภอ'!$B$5:$B$13</c:f>
              <c:numCache>
                <c:formatCode>_(* #,##0_);_(* \(#,##0\);_(* "-"_);_(@_)</c:formatCode>
                <c:ptCount val="9"/>
                <c:pt idx="0">
                  <c:v>2122</c:v>
                </c:pt>
                <c:pt idx="1">
                  <c:v>867</c:v>
                </c:pt>
                <c:pt idx="2">
                  <c:v>673</c:v>
                </c:pt>
                <c:pt idx="3">
                  <c:v>626</c:v>
                </c:pt>
                <c:pt idx="4">
                  <c:v>1106</c:v>
                </c:pt>
                <c:pt idx="5">
                  <c:v>402</c:v>
                </c:pt>
                <c:pt idx="6">
                  <c:v>1073</c:v>
                </c:pt>
                <c:pt idx="7">
                  <c:v>942</c:v>
                </c:pt>
                <c:pt idx="8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4-47A7-9342-382D44700E67}"/>
            </c:ext>
          </c:extLst>
        </c:ser>
        <c:ser>
          <c:idx val="1"/>
          <c:order val="1"/>
          <c:tx>
            <c:strRef>
              <c:f>'จำนวน รร.แยกตามอำเภอ'!$C$4</c:f>
              <c:strCache>
                <c:ptCount val="1"/>
                <c:pt idx="0">
                  <c:v>หญิง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รร.แยกตามอำเภอ'!$C$5:$C$13</c:f>
              <c:numCache>
                <c:formatCode>_(* #,##0_);_(* \(#,##0\);_(* "-"_);_(@_)</c:formatCode>
                <c:ptCount val="9"/>
                <c:pt idx="0">
                  <c:v>3231</c:v>
                </c:pt>
                <c:pt idx="1">
                  <c:v>773</c:v>
                </c:pt>
                <c:pt idx="2">
                  <c:v>758</c:v>
                </c:pt>
                <c:pt idx="3">
                  <c:v>767</c:v>
                </c:pt>
                <c:pt idx="4">
                  <c:v>1557</c:v>
                </c:pt>
                <c:pt idx="5">
                  <c:v>386</c:v>
                </c:pt>
                <c:pt idx="6">
                  <c:v>1202</c:v>
                </c:pt>
                <c:pt idx="7">
                  <c:v>1023</c:v>
                </c:pt>
                <c:pt idx="8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4-47A7-9342-382D44700E67}"/>
            </c:ext>
          </c:extLst>
        </c:ser>
        <c:ser>
          <c:idx val="2"/>
          <c:order val="2"/>
          <c:tx>
            <c:strRef>
              <c:f>'จำนวน รร.แยกตามอำเภอ'!$D$4</c:f>
              <c:strCache>
                <c:ptCount val="1"/>
                <c:pt idx="0">
                  <c:v>รวม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รร.แยกตามอำเภอ'!$D$5:$D$13</c:f>
              <c:numCache>
                <c:formatCode>_-* #,##0_-;\-* #,##0_-;_-* "-"??_-;_-@_-</c:formatCode>
                <c:ptCount val="9"/>
                <c:pt idx="0">
                  <c:v>5353</c:v>
                </c:pt>
                <c:pt idx="1">
                  <c:v>1640</c:v>
                </c:pt>
                <c:pt idx="2">
                  <c:v>1431</c:v>
                </c:pt>
                <c:pt idx="3">
                  <c:v>1393</c:v>
                </c:pt>
                <c:pt idx="4">
                  <c:v>2663</c:v>
                </c:pt>
                <c:pt idx="5">
                  <c:v>788</c:v>
                </c:pt>
                <c:pt idx="6">
                  <c:v>2275</c:v>
                </c:pt>
                <c:pt idx="7">
                  <c:v>1965</c:v>
                </c:pt>
                <c:pt idx="8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4-47A7-9342-382D4470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5229568"/>
        <c:axId val="195231104"/>
      </c:barChart>
      <c:catAx>
        <c:axId val="19522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95231104"/>
        <c:crosses val="autoZero"/>
        <c:auto val="1"/>
        <c:lblAlgn val="ctr"/>
        <c:lblOffset val="100"/>
        <c:noMultiLvlLbl val="0"/>
      </c:catAx>
      <c:valAx>
        <c:axId val="195231104"/>
        <c:scaling>
          <c:orientation val="minMax"/>
        </c:scaling>
        <c:delete val="0"/>
        <c:axPos val="b"/>
        <c:majorGridlines/>
        <c:numFmt formatCode="_(* #,##0_);_(* \(#,##0\);_(* &quot;-&quot;_);_(@_)" sourceLinked="1"/>
        <c:majorTickMark val="none"/>
        <c:minorTickMark val="none"/>
        <c:tickLblPos val="nextTo"/>
        <c:crossAx val="19522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25</xdr:row>
      <xdr:rowOff>38099</xdr:rowOff>
    </xdr:from>
    <xdr:to>
      <xdr:col>7</xdr:col>
      <xdr:colOff>628650</xdr:colOff>
      <xdr:row>46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85198</xdr:colOff>
      <xdr:row>37</xdr:row>
      <xdr:rowOff>105799</xdr:rowOff>
    </xdr:from>
    <xdr:to>
      <xdr:col>78</xdr:col>
      <xdr:colOff>101705</xdr:colOff>
      <xdr:row>40</xdr:row>
      <xdr:rowOff>109821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93D883-E1EF-4ADC-8BE4-A91EBDEE9EE2}"/>
            </a:ext>
          </a:extLst>
        </xdr:cNvPr>
        <xdr:cNvSpPr txBox="1">
          <a:spLocks noChangeArrowheads="1"/>
        </xdr:cNvSpPr>
      </xdr:nvSpPr>
      <xdr:spPr bwMode="auto">
        <a:xfrm>
          <a:off x="9010123" y="14250424"/>
          <a:ext cx="6074407" cy="215667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en-US" sz="1800" b="1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(.....นางสาวทิวาพร พุกกลิ่น....)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ตำแหน่งนักทรัพยากรบุคคลชำนาญการพิเศษ ปฏิบัติหน้าที่แทน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ผอ.กลุ่มบริหารงานบุคคล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20"/>
  <sheetViews>
    <sheetView workbookViewId="0">
      <selection activeCell="A2" sqref="A2"/>
    </sheetView>
  </sheetViews>
  <sheetFormatPr defaultColWidth="9" defaultRowHeight="24.6"/>
  <cols>
    <col min="1" max="1" width="44.44140625" style="19" customWidth="1"/>
    <col min="2" max="2" width="19.44140625" style="19" customWidth="1"/>
    <col min="3" max="3" width="16" style="19" customWidth="1"/>
    <col min="4" max="16384" width="9" style="19"/>
  </cols>
  <sheetData>
    <row r="1" spans="1:3" ht="27">
      <c r="A1" s="31" t="s">
        <v>526</v>
      </c>
    </row>
    <row r="2" spans="1:3" ht="15.75" customHeight="1"/>
    <row r="3" spans="1:3">
      <c r="A3" s="32" t="s">
        <v>0</v>
      </c>
      <c r="B3" s="32" t="s">
        <v>1</v>
      </c>
      <c r="C3" s="32" t="s">
        <v>7</v>
      </c>
    </row>
    <row r="4" spans="1:3">
      <c r="A4" s="33" t="s">
        <v>2</v>
      </c>
      <c r="B4" s="33"/>
      <c r="C4" s="33"/>
    </row>
    <row r="5" spans="1:3">
      <c r="A5" s="29" t="s">
        <v>359</v>
      </c>
      <c r="B5" s="29">
        <v>27</v>
      </c>
      <c r="C5" s="34">
        <v>100</v>
      </c>
    </row>
    <row r="6" spans="1:3">
      <c r="A6" s="33" t="s">
        <v>3</v>
      </c>
      <c r="B6" s="33"/>
      <c r="C6" s="33"/>
    </row>
    <row r="7" spans="1:3">
      <c r="A7" s="29" t="s">
        <v>4</v>
      </c>
      <c r="B7" s="29">
        <v>27</v>
      </c>
      <c r="C7" s="34">
        <v>100</v>
      </c>
    </row>
    <row r="8" spans="1:3">
      <c r="A8" s="29" t="s">
        <v>5</v>
      </c>
      <c r="B8" s="29">
        <v>0</v>
      </c>
      <c r="C8" s="34">
        <v>0</v>
      </c>
    </row>
    <row r="9" spans="1:3">
      <c r="A9" s="33" t="s">
        <v>6</v>
      </c>
      <c r="B9" s="33"/>
      <c r="C9" s="33"/>
    </row>
    <row r="10" spans="1:3">
      <c r="A10" s="29" t="s">
        <v>391</v>
      </c>
      <c r="B10" s="29">
        <v>5</v>
      </c>
      <c r="C10" s="34">
        <f>100*B10/B5</f>
        <v>18.518518518518519</v>
      </c>
    </row>
    <row r="11" spans="1:3">
      <c r="A11" s="29" t="s">
        <v>392</v>
      </c>
      <c r="B11" s="29">
        <v>12</v>
      </c>
      <c r="C11" s="34">
        <f>100*B11/B5</f>
        <v>44.444444444444443</v>
      </c>
    </row>
    <row r="12" spans="1:3">
      <c r="A12" s="29" t="s">
        <v>393</v>
      </c>
      <c r="B12" s="29">
        <v>6</v>
      </c>
      <c r="C12" s="34">
        <f>100*B12/B5</f>
        <v>22.222222222222221</v>
      </c>
    </row>
    <row r="13" spans="1:3">
      <c r="A13" s="29" t="s">
        <v>380</v>
      </c>
      <c r="B13" s="29">
        <v>4</v>
      </c>
      <c r="C13" s="34">
        <f>100*B13/B5</f>
        <v>14.814814814814815</v>
      </c>
    </row>
    <row r="14" spans="1:3">
      <c r="C14" s="35"/>
    </row>
    <row r="15" spans="1:3">
      <c r="A15" s="19" t="s">
        <v>394</v>
      </c>
    </row>
    <row r="16" spans="1:3">
      <c r="A16" s="19" t="s">
        <v>522</v>
      </c>
    </row>
    <row r="17" spans="1:8">
      <c r="A17" s="19" t="s">
        <v>248</v>
      </c>
    </row>
    <row r="18" spans="1:8" s="36" customFormat="1">
      <c r="A18" s="36" t="s">
        <v>395</v>
      </c>
    </row>
    <row r="19" spans="1:8">
      <c r="A19" s="36" t="s">
        <v>523</v>
      </c>
      <c r="B19" s="36"/>
      <c r="C19" s="36"/>
      <c r="D19" s="36"/>
      <c r="E19" s="36"/>
      <c r="F19" s="36"/>
      <c r="G19" s="36"/>
      <c r="H19" s="36"/>
    </row>
    <row r="20" spans="1:8">
      <c r="A20" s="19" t="s">
        <v>524</v>
      </c>
    </row>
  </sheetData>
  <pageMargins left="1.2992125984252001" right="0.70866141732283505" top="0.74803149606299202" bottom="0.56999999999999995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BABD-4D7D-4F35-9A0A-7CF0735E9961}">
  <dimension ref="A1:CR161"/>
  <sheetViews>
    <sheetView topLeftCell="B1" zoomScale="85" zoomScaleNormal="85" workbookViewId="0">
      <selection activeCell="B12" sqref="A12:XFD12"/>
    </sheetView>
  </sheetViews>
  <sheetFormatPr defaultColWidth="9" defaultRowHeight="24.6"/>
  <cols>
    <col min="1" max="1" width="4.33203125" style="144" hidden="1" customWidth="1"/>
    <col min="2" max="2" width="5" style="144" customWidth="1"/>
    <col min="3" max="3" width="26" style="342" customWidth="1"/>
    <col min="4" max="4" width="6.109375" style="369" customWidth="1"/>
    <col min="5" max="5" width="4.6640625" style="389" bestFit="1" customWidth="1"/>
    <col min="6" max="6" width="6.109375" style="369" customWidth="1"/>
    <col min="7" max="7" width="4.6640625" style="369" bestFit="1" customWidth="1"/>
    <col min="8" max="8" width="5.88671875" style="369" customWidth="1"/>
    <col min="9" max="9" width="5" style="369" customWidth="1"/>
    <col min="10" max="10" width="6.33203125" style="230" customWidth="1"/>
    <col min="11" max="11" width="6.33203125" style="369" customWidth="1"/>
    <col min="12" max="12" width="4.109375" style="369" bestFit="1" customWidth="1"/>
    <col min="13" max="13" width="6" style="369" customWidth="1"/>
    <col min="14" max="14" width="4.109375" style="369" bestFit="1" customWidth="1"/>
    <col min="15" max="15" width="5.88671875" style="390" customWidth="1"/>
    <col min="16" max="16" width="4.109375" style="144" bestFit="1" customWidth="1"/>
    <col min="17" max="17" width="5.88671875" style="232" customWidth="1"/>
    <col min="18" max="18" width="4.6640625" style="144" bestFit="1" customWidth="1"/>
    <col min="19" max="19" width="7.88671875" style="391" customWidth="1"/>
    <col min="20" max="20" width="9" style="392" hidden="1" customWidth="1"/>
    <col min="21" max="21" width="5.44140625" style="393" hidden="1" customWidth="1"/>
    <col min="22" max="22" width="4.6640625" style="144" bestFit="1" customWidth="1"/>
    <col min="23" max="23" width="5.88671875" style="144" customWidth="1"/>
    <col min="24" max="24" width="5.6640625" style="394" hidden="1" customWidth="1"/>
    <col min="25" max="26" width="6.33203125" style="394" hidden="1" customWidth="1"/>
    <col min="27" max="27" width="4.6640625" style="395" hidden="1" customWidth="1"/>
    <col min="28" max="31" width="4.6640625" style="396" hidden="1" customWidth="1"/>
    <col min="32" max="33" width="4.109375" style="396" hidden="1" customWidth="1"/>
    <col min="34" max="34" width="4.6640625" style="144" hidden="1" customWidth="1"/>
    <col min="35" max="35" width="3.44140625" style="144" hidden="1" customWidth="1"/>
    <col min="36" max="36" width="3.6640625" style="144" hidden="1" customWidth="1"/>
    <col min="37" max="37" width="6.44140625" style="144" hidden="1" customWidth="1"/>
    <col min="38" max="38" width="3.44140625" style="144" hidden="1" customWidth="1"/>
    <col min="39" max="39" width="6.44140625" style="144" hidden="1" customWidth="1"/>
    <col min="40" max="40" width="7.109375" style="144" hidden="1" customWidth="1"/>
    <col min="41" max="42" width="4.6640625" style="144" hidden="1" customWidth="1"/>
    <col min="43" max="43" width="5.44140625" style="144" hidden="1" customWidth="1"/>
    <col min="44" max="44" width="3.44140625" style="144" hidden="1" customWidth="1"/>
    <col min="45" max="45" width="3.6640625" style="144" hidden="1" customWidth="1"/>
    <col min="46" max="46" width="3" style="144" hidden="1" customWidth="1"/>
    <col min="47" max="48" width="4.44140625" style="144" customWidth="1"/>
    <col min="49" max="49" width="5.33203125" style="144" customWidth="1"/>
    <col min="50" max="50" width="5.44140625" style="393" customWidth="1"/>
    <col min="51" max="51" width="6.6640625" style="144" customWidth="1"/>
    <col min="52" max="52" width="4.109375" style="144" customWidth="1"/>
    <col min="53" max="53" width="4.44140625" style="144" customWidth="1"/>
    <col min="54" max="54" width="6.109375" style="342" customWidth="1"/>
    <col min="55" max="55" width="5" style="144" customWidth="1"/>
    <col min="56" max="56" width="6.33203125" style="393" customWidth="1"/>
    <col min="57" max="57" width="4.44140625" style="144" customWidth="1"/>
    <col min="58" max="58" width="5" style="397" bestFit="1" customWidth="1"/>
    <col min="59" max="59" width="5.6640625" style="397" customWidth="1"/>
    <col min="60" max="60" width="5.6640625" style="398" customWidth="1"/>
    <col min="61" max="61" width="7.5546875" style="397" customWidth="1"/>
    <col min="62" max="62" width="5.5546875" style="399" hidden="1" customWidth="1"/>
    <col min="63" max="63" width="5.33203125" style="399" hidden="1" customWidth="1"/>
    <col min="64" max="64" width="5.5546875" style="399" hidden="1" customWidth="1"/>
    <col min="65" max="65" width="4.33203125" style="399" hidden="1" customWidth="1"/>
    <col min="66" max="66" width="8" style="400" customWidth="1"/>
    <col min="67" max="67" width="3.88671875" style="400" hidden="1" customWidth="1"/>
    <col min="68" max="68" width="0.44140625" style="400" hidden="1" customWidth="1"/>
    <col min="69" max="70" width="2.88671875" style="400" hidden="1" customWidth="1"/>
    <col min="71" max="71" width="7.44140625" style="400" hidden="1" customWidth="1"/>
    <col min="72" max="77" width="2.88671875" style="400" hidden="1" customWidth="1"/>
    <col min="78" max="78" width="6.5546875" style="144" customWidth="1"/>
    <col min="79" max="79" width="5.44140625" style="401" customWidth="1"/>
    <col min="80" max="80" width="7.5546875" style="402" customWidth="1"/>
    <col min="81" max="81" width="0.6640625" style="403" hidden="1" customWidth="1"/>
    <col min="82" max="82" width="5.109375" style="144" customWidth="1"/>
    <col min="83" max="83" width="7.5546875" style="144" customWidth="1"/>
    <col min="84" max="84" width="26.33203125" style="413" customWidth="1"/>
    <col min="85" max="85" width="4.33203125" style="141" customWidth="1"/>
    <col min="86" max="16384" width="9" style="144"/>
  </cols>
  <sheetData>
    <row r="1" spans="1:96" ht="31.5" customHeight="1">
      <c r="A1" s="479" t="s">
        <v>445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140"/>
      <c r="CF1" s="404"/>
      <c r="CH1" s="142"/>
      <c r="CI1" s="142"/>
      <c r="CJ1" s="501"/>
      <c r="CK1" s="501"/>
      <c r="CL1" s="142"/>
      <c r="CM1" s="143"/>
      <c r="CN1" s="501"/>
      <c r="CO1" s="501"/>
      <c r="CP1" s="142"/>
      <c r="CQ1" s="142"/>
      <c r="CR1" s="142"/>
    </row>
    <row r="2" spans="1:96" ht="30">
      <c r="A2" s="502" t="s">
        <v>446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404"/>
    </row>
    <row r="3" spans="1:96" s="156" customFormat="1" ht="17.25" customHeight="1">
      <c r="A3" s="145"/>
      <c r="B3" s="145"/>
      <c r="C3" s="145"/>
      <c r="D3" s="503" t="s">
        <v>233</v>
      </c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5"/>
      <c r="X3" s="509" t="s">
        <v>447</v>
      </c>
      <c r="Y3" s="510"/>
      <c r="Z3" s="510"/>
      <c r="AA3" s="511"/>
      <c r="AB3" s="146" t="s">
        <v>291</v>
      </c>
      <c r="AC3" s="146" t="s">
        <v>291</v>
      </c>
      <c r="AD3" s="146" t="s">
        <v>291</v>
      </c>
      <c r="AE3" s="146" t="s">
        <v>291</v>
      </c>
      <c r="AF3" s="146" t="s">
        <v>291</v>
      </c>
      <c r="AG3" s="146" t="s">
        <v>291</v>
      </c>
      <c r="AH3" s="147"/>
      <c r="AI3" s="486" t="s">
        <v>448</v>
      </c>
      <c r="AJ3" s="515"/>
      <c r="AK3" s="515"/>
      <c r="AL3" s="515"/>
      <c r="AM3" s="487"/>
      <c r="AN3" s="486" t="s">
        <v>449</v>
      </c>
      <c r="AO3" s="515"/>
      <c r="AP3" s="487"/>
      <c r="AQ3" s="517" t="s">
        <v>450</v>
      </c>
      <c r="AR3" s="515"/>
      <c r="AS3" s="515"/>
      <c r="AT3" s="487"/>
      <c r="AU3" s="495" t="s">
        <v>451</v>
      </c>
      <c r="AV3" s="496"/>
      <c r="AW3" s="496"/>
      <c r="AX3" s="496"/>
      <c r="AY3" s="497"/>
      <c r="AZ3" s="495" t="s">
        <v>452</v>
      </c>
      <c r="BA3" s="496"/>
      <c r="BB3" s="496"/>
      <c r="BC3" s="497"/>
      <c r="BD3" s="518" t="s">
        <v>453</v>
      </c>
      <c r="BE3" s="519"/>
      <c r="BF3" s="520"/>
      <c r="BG3" s="521" t="s">
        <v>454</v>
      </c>
      <c r="BH3" s="522"/>
      <c r="BI3" s="525" t="s">
        <v>455</v>
      </c>
      <c r="BJ3" s="509" t="s">
        <v>456</v>
      </c>
      <c r="BK3" s="510"/>
      <c r="BL3" s="510"/>
      <c r="BM3" s="511"/>
      <c r="BN3" s="149" t="s">
        <v>457</v>
      </c>
      <c r="BO3" s="150"/>
      <c r="BP3" s="457" t="s">
        <v>458</v>
      </c>
      <c r="BQ3" s="528"/>
      <c r="BR3" s="528"/>
      <c r="BS3" s="528"/>
      <c r="BT3" s="528"/>
      <c r="BU3" s="528"/>
      <c r="BV3" s="528"/>
      <c r="BW3" s="528"/>
      <c r="BX3" s="528"/>
      <c r="BY3" s="458"/>
      <c r="BZ3" s="151" t="s">
        <v>338</v>
      </c>
      <c r="CA3" s="152" t="s">
        <v>459</v>
      </c>
      <c r="CB3" s="153" t="s">
        <v>460</v>
      </c>
      <c r="CC3" s="154" t="s">
        <v>290</v>
      </c>
      <c r="CD3" s="145" t="s">
        <v>461</v>
      </c>
      <c r="CE3" s="145" t="s">
        <v>462</v>
      </c>
      <c r="CF3" s="405"/>
      <c r="CG3" s="155"/>
    </row>
    <row r="4" spans="1:96" s="156" customFormat="1" ht="15.75" customHeight="1">
      <c r="A4" s="157"/>
      <c r="B4" s="157"/>
      <c r="C4" s="157"/>
      <c r="D4" s="506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8"/>
      <c r="X4" s="512"/>
      <c r="Y4" s="513"/>
      <c r="Z4" s="513"/>
      <c r="AA4" s="514"/>
      <c r="AB4" s="158" t="s">
        <v>329</v>
      </c>
      <c r="AC4" s="158" t="s">
        <v>330</v>
      </c>
      <c r="AD4" s="158" t="s">
        <v>331</v>
      </c>
      <c r="AE4" s="158" t="s">
        <v>332</v>
      </c>
      <c r="AF4" s="158" t="s">
        <v>333</v>
      </c>
      <c r="AG4" s="158" t="s">
        <v>334</v>
      </c>
      <c r="AH4" s="159"/>
      <c r="AI4" s="488"/>
      <c r="AJ4" s="516"/>
      <c r="AK4" s="516"/>
      <c r="AL4" s="516"/>
      <c r="AM4" s="489"/>
      <c r="AN4" s="480" t="s">
        <v>463</v>
      </c>
      <c r="AO4" s="481"/>
      <c r="AP4" s="482"/>
      <c r="AQ4" s="488"/>
      <c r="AR4" s="516"/>
      <c r="AS4" s="516"/>
      <c r="AT4" s="489"/>
      <c r="AU4" s="498"/>
      <c r="AV4" s="499"/>
      <c r="AW4" s="499"/>
      <c r="AX4" s="499"/>
      <c r="AY4" s="500"/>
      <c r="AZ4" s="498"/>
      <c r="BA4" s="499"/>
      <c r="BB4" s="499"/>
      <c r="BC4" s="500"/>
      <c r="BD4" s="483" t="s">
        <v>463</v>
      </c>
      <c r="BE4" s="484"/>
      <c r="BF4" s="485"/>
      <c r="BG4" s="523"/>
      <c r="BH4" s="524"/>
      <c r="BI4" s="526"/>
      <c r="BJ4" s="512"/>
      <c r="BK4" s="513"/>
      <c r="BL4" s="513"/>
      <c r="BM4" s="514"/>
      <c r="BN4" s="161" t="s">
        <v>464</v>
      </c>
      <c r="BO4" s="162"/>
      <c r="BP4" s="145" t="s">
        <v>338</v>
      </c>
      <c r="BQ4" s="486" t="s">
        <v>465</v>
      </c>
      <c r="BR4" s="487"/>
      <c r="BS4" s="145" t="s">
        <v>338</v>
      </c>
      <c r="BT4" s="145" t="s">
        <v>466</v>
      </c>
      <c r="BU4" s="486" t="s">
        <v>467</v>
      </c>
      <c r="BV4" s="487"/>
      <c r="BW4" s="145" t="s">
        <v>468</v>
      </c>
      <c r="BX4" s="145" t="s">
        <v>462</v>
      </c>
      <c r="BY4" s="145" t="s">
        <v>469</v>
      </c>
      <c r="BZ4" s="157" t="s">
        <v>470</v>
      </c>
      <c r="CA4" s="163" t="s">
        <v>471</v>
      </c>
      <c r="CB4" s="164" t="s">
        <v>472</v>
      </c>
      <c r="CC4" s="165" t="s">
        <v>473</v>
      </c>
      <c r="CD4" s="157" t="s">
        <v>474</v>
      </c>
      <c r="CE4" s="157" t="s">
        <v>475</v>
      </c>
      <c r="CF4" s="406"/>
      <c r="CG4" s="155"/>
    </row>
    <row r="5" spans="1:96" s="156" customFormat="1" ht="27">
      <c r="A5" s="157" t="s">
        <v>235</v>
      </c>
      <c r="B5" s="166" t="s">
        <v>235</v>
      </c>
      <c r="C5" s="166" t="s">
        <v>476</v>
      </c>
      <c r="D5" s="167" t="s">
        <v>477</v>
      </c>
      <c r="E5" s="146" t="s">
        <v>291</v>
      </c>
      <c r="F5" s="167" t="s">
        <v>478</v>
      </c>
      <c r="G5" s="146" t="s">
        <v>291</v>
      </c>
      <c r="H5" s="167" t="s">
        <v>478</v>
      </c>
      <c r="I5" s="146" t="s">
        <v>291</v>
      </c>
      <c r="J5" s="168" t="s">
        <v>479</v>
      </c>
      <c r="K5" s="169" t="s">
        <v>478</v>
      </c>
      <c r="L5" s="146" t="s">
        <v>291</v>
      </c>
      <c r="M5" s="167" t="s">
        <v>478</v>
      </c>
      <c r="N5" s="146" t="s">
        <v>291</v>
      </c>
      <c r="O5" s="167" t="s">
        <v>478</v>
      </c>
      <c r="P5" s="146" t="s">
        <v>291</v>
      </c>
      <c r="Q5" s="168" t="s">
        <v>479</v>
      </c>
      <c r="R5" s="160" t="s">
        <v>232</v>
      </c>
      <c r="S5" s="170" t="s">
        <v>232</v>
      </c>
      <c r="T5" s="171" t="s">
        <v>232</v>
      </c>
      <c r="U5" s="172" t="s">
        <v>480</v>
      </c>
      <c r="V5" s="145" t="s">
        <v>291</v>
      </c>
      <c r="W5" s="145" t="s">
        <v>291</v>
      </c>
      <c r="X5" s="490" t="s">
        <v>397</v>
      </c>
      <c r="Y5" s="490" t="s">
        <v>398</v>
      </c>
      <c r="Z5" s="490" t="s">
        <v>232</v>
      </c>
      <c r="AA5" s="492" t="s">
        <v>338</v>
      </c>
      <c r="AB5" s="173"/>
      <c r="AC5" s="173"/>
      <c r="AD5" s="173"/>
      <c r="AE5" s="173"/>
      <c r="AF5" s="173"/>
      <c r="AG5" s="173"/>
      <c r="AH5" s="174"/>
      <c r="AI5" s="494" t="s">
        <v>481</v>
      </c>
      <c r="AJ5" s="494"/>
      <c r="AK5" s="469" t="s">
        <v>338</v>
      </c>
      <c r="AL5" s="470"/>
      <c r="AM5" s="464" t="s">
        <v>232</v>
      </c>
      <c r="AN5" s="466" t="s">
        <v>482</v>
      </c>
      <c r="AO5" s="467"/>
      <c r="AP5" s="468"/>
      <c r="AQ5" s="464" t="s">
        <v>483</v>
      </c>
      <c r="AR5" s="464" t="s">
        <v>484</v>
      </c>
      <c r="AS5" s="469" t="s">
        <v>485</v>
      </c>
      <c r="AT5" s="470"/>
      <c r="AU5" s="457" t="s">
        <v>481</v>
      </c>
      <c r="AV5" s="458"/>
      <c r="AW5" s="460" t="s">
        <v>338</v>
      </c>
      <c r="AX5" s="461"/>
      <c r="AY5" s="462" t="s">
        <v>232</v>
      </c>
      <c r="AZ5" s="457" t="s">
        <v>481</v>
      </c>
      <c r="BA5" s="458"/>
      <c r="BB5" s="455" t="s">
        <v>338</v>
      </c>
      <c r="BC5" s="462" t="s">
        <v>232</v>
      </c>
      <c r="BD5" s="148" t="s">
        <v>486</v>
      </c>
      <c r="BE5" s="529" t="s">
        <v>338</v>
      </c>
      <c r="BF5" s="471" t="s">
        <v>232</v>
      </c>
      <c r="BG5" s="175" t="s">
        <v>486</v>
      </c>
      <c r="BH5" s="473" t="s">
        <v>338</v>
      </c>
      <c r="BI5" s="526"/>
      <c r="BJ5" s="475" t="s">
        <v>487</v>
      </c>
      <c r="BK5" s="476"/>
      <c r="BL5" s="477" t="s">
        <v>488</v>
      </c>
      <c r="BM5" s="478"/>
      <c r="BN5" s="176" t="s">
        <v>489</v>
      </c>
      <c r="BO5" s="162"/>
      <c r="BP5" s="158" t="s">
        <v>490</v>
      </c>
      <c r="BQ5" s="488"/>
      <c r="BR5" s="489"/>
      <c r="BS5" s="158" t="s">
        <v>491</v>
      </c>
      <c r="BT5" s="158" t="s">
        <v>492</v>
      </c>
      <c r="BU5" s="488"/>
      <c r="BV5" s="489"/>
      <c r="BW5" s="158" t="s">
        <v>493</v>
      </c>
      <c r="BX5" s="158" t="s">
        <v>475</v>
      </c>
      <c r="BY5" s="158" t="s">
        <v>494</v>
      </c>
      <c r="BZ5" s="157" t="s">
        <v>474</v>
      </c>
      <c r="CA5" s="163" t="s">
        <v>495</v>
      </c>
      <c r="CB5" s="164" t="s">
        <v>496</v>
      </c>
      <c r="CC5" s="165" t="s">
        <v>497</v>
      </c>
      <c r="CD5" s="157" t="s">
        <v>498</v>
      </c>
      <c r="CE5" s="157" t="s">
        <v>499</v>
      </c>
      <c r="CF5" s="406" t="s">
        <v>476</v>
      </c>
      <c r="CG5" s="155"/>
    </row>
    <row r="6" spans="1:96" s="156" customFormat="1">
      <c r="A6" s="158"/>
      <c r="B6" s="158"/>
      <c r="C6" s="177"/>
      <c r="D6" s="178" t="s">
        <v>329</v>
      </c>
      <c r="E6" s="158" t="s">
        <v>329</v>
      </c>
      <c r="F6" s="178" t="s">
        <v>330</v>
      </c>
      <c r="G6" s="158" t="s">
        <v>330</v>
      </c>
      <c r="H6" s="178" t="s">
        <v>331</v>
      </c>
      <c r="I6" s="158" t="s">
        <v>331</v>
      </c>
      <c r="J6" s="179" t="s">
        <v>397</v>
      </c>
      <c r="K6" s="180" t="s">
        <v>332</v>
      </c>
      <c r="L6" s="158" t="s">
        <v>332</v>
      </c>
      <c r="M6" s="178" t="s">
        <v>333</v>
      </c>
      <c r="N6" s="158" t="s">
        <v>333</v>
      </c>
      <c r="O6" s="178" t="s">
        <v>334</v>
      </c>
      <c r="P6" s="158" t="s">
        <v>334</v>
      </c>
      <c r="Q6" s="179" t="s">
        <v>398</v>
      </c>
      <c r="R6" s="158" t="s">
        <v>291</v>
      </c>
      <c r="S6" s="181" t="s">
        <v>478</v>
      </c>
      <c r="T6" s="182" t="s">
        <v>500</v>
      </c>
      <c r="U6" s="183" t="s">
        <v>501</v>
      </c>
      <c r="V6" s="158" t="s">
        <v>397</v>
      </c>
      <c r="W6" s="158" t="s">
        <v>398</v>
      </c>
      <c r="X6" s="491"/>
      <c r="Y6" s="491"/>
      <c r="Z6" s="491"/>
      <c r="AA6" s="493"/>
      <c r="AB6" s="184"/>
      <c r="AC6" s="184"/>
      <c r="AD6" s="184"/>
      <c r="AE6" s="184"/>
      <c r="AF6" s="184"/>
      <c r="AG6" s="184"/>
      <c r="AH6" s="158"/>
      <c r="AI6" s="158" t="s">
        <v>502</v>
      </c>
      <c r="AJ6" s="158" t="s">
        <v>503</v>
      </c>
      <c r="AK6" s="158" t="s">
        <v>504</v>
      </c>
      <c r="AL6" s="158" t="s">
        <v>505</v>
      </c>
      <c r="AM6" s="465"/>
      <c r="AN6" s="185" t="s">
        <v>481</v>
      </c>
      <c r="AO6" s="185" t="s">
        <v>338</v>
      </c>
      <c r="AP6" s="186" t="s">
        <v>232</v>
      </c>
      <c r="AQ6" s="465"/>
      <c r="AR6" s="465"/>
      <c r="AS6" s="185" t="s">
        <v>503</v>
      </c>
      <c r="AT6" s="185" t="s">
        <v>338</v>
      </c>
      <c r="AU6" s="158" t="s">
        <v>502</v>
      </c>
      <c r="AV6" s="158" t="s">
        <v>503</v>
      </c>
      <c r="AW6" s="187" t="s">
        <v>504</v>
      </c>
      <c r="AX6" s="188" t="s">
        <v>505</v>
      </c>
      <c r="AY6" s="463"/>
      <c r="AZ6" s="158" t="s">
        <v>502</v>
      </c>
      <c r="BA6" s="158" t="s">
        <v>503</v>
      </c>
      <c r="BB6" s="456"/>
      <c r="BC6" s="463"/>
      <c r="BD6" s="189" t="s">
        <v>506</v>
      </c>
      <c r="BE6" s="530"/>
      <c r="BF6" s="472"/>
      <c r="BG6" s="191" t="s">
        <v>506</v>
      </c>
      <c r="BH6" s="474"/>
      <c r="BI6" s="527"/>
      <c r="BJ6" s="192" t="s">
        <v>507</v>
      </c>
      <c r="BK6" s="192" t="s">
        <v>508</v>
      </c>
      <c r="BL6" s="192" t="s">
        <v>507</v>
      </c>
      <c r="BM6" s="193" t="s">
        <v>508</v>
      </c>
      <c r="BN6" s="194" t="s">
        <v>509</v>
      </c>
      <c r="BO6" s="195"/>
      <c r="BP6" s="158" t="s">
        <v>510</v>
      </c>
      <c r="BQ6" s="158" t="s">
        <v>510</v>
      </c>
      <c r="BR6" s="158" t="s">
        <v>511</v>
      </c>
      <c r="BS6" s="158" t="s">
        <v>510</v>
      </c>
      <c r="BT6" s="158" t="s">
        <v>510</v>
      </c>
      <c r="BU6" s="158" t="s">
        <v>510</v>
      </c>
      <c r="BV6" s="158" t="s">
        <v>511</v>
      </c>
      <c r="BW6" s="158" t="s">
        <v>510</v>
      </c>
      <c r="BX6" s="158" t="s">
        <v>510</v>
      </c>
      <c r="BY6" s="158" t="s">
        <v>511</v>
      </c>
      <c r="BZ6" s="158"/>
      <c r="CA6" s="190" t="s">
        <v>512</v>
      </c>
      <c r="CB6" s="196" t="s">
        <v>513</v>
      </c>
      <c r="CC6" s="197" t="s">
        <v>514</v>
      </c>
      <c r="CD6" s="158" t="s">
        <v>515</v>
      </c>
      <c r="CE6" s="158" t="s">
        <v>516</v>
      </c>
      <c r="CF6" s="407"/>
      <c r="CG6" s="155"/>
    </row>
    <row r="7" spans="1:96" s="232" customFormat="1" ht="30" customHeight="1">
      <c r="A7" s="198">
        <v>1</v>
      </c>
      <c r="B7" s="199">
        <v>1</v>
      </c>
      <c r="C7" s="200" t="s">
        <v>249</v>
      </c>
      <c r="D7" s="201">
        <v>428</v>
      </c>
      <c r="E7" s="202">
        <f t="shared" ref="E7:E33" si="0">IF(D7&lt;&gt;0,IF(D7&lt;45,1,IF(D7&lt;80,2,IF(D7&lt;115,3,IF(D7&lt;150,4,IF(D7&lt;185,5,IF(D7&lt;220,6,IF(D7&lt;255,7,IF(D7&lt;290,8,IF(D7&lt;325,9,IF(D7&lt;360,10,IF(D7&lt;395,11,IF(D7&lt;430,12,IF(D7&lt;465,13,IF(D7&lt;500,14,IF(D7&lt;535,15,""))))))))))))))))</f>
        <v>12</v>
      </c>
      <c r="F7" s="201">
        <v>431</v>
      </c>
      <c r="G7" s="202">
        <f t="shared" ref="G7:G33" si="1">IF(F7&lt;&gt;0,IF(F7&lt;45,1,IF(F7&lt;80,2,IF(F7&lt;115,3,IF(F7&lt;150,4,IF(F7&lt;185,5,IF(F7&lt;220,6,IF(F7&lt;255,7,IF(F7&lt;290,8,IF(F7&lt;325,9,IF(F7&lt;360,10,IF(F7&lt;395,11,IF(F7&lt;430,12,IF(F7&lt;465,13,IF(F7&lt;500,14,IF(F7&lt;535,15,""))))))))))))))))</f>
        <v>13</v>
      </c>
      <c r="H7" s="201">
        <v>428</v>
      </c>
      <c r="I7" s="202">
        <f t="shared" ref="I7:I33" si="2">IF(H7&lt;&gt;0,IF(H7&lt;45,1,IF(H7&lt;80,2,IF(H7&lt;115,3,IF(H7&lt;150,4,IF(H7&lt;185,5,IF(H7&lt;220,6,IF(H7&lt;255,7,IF(H7&lt;290,8,IF(H7&lt;325,9,IF(H7&lt;360,10,IF(H7&lt;395,11,IF(H7&lt;430,12,IF(H7&lt;465,13,IF(H7&lt;500,14,IF(H7&lt;535,15,""))))))))))))))))</f>
        <v>12</v>
      </c>
      <c r="J7" s="203">
        <f t="shared" ref="J7:J33" si="3">D7+F7+H7</f>
        <v>1287</v>
      </c>
      <c r="K7" s="204">
        <v>426</v>
      </c>
      <c r="L7" s="202">
        <f t="shared" ref="L7:L33" si="4">IF(K7&lt;&gt;0,IF(K7&lt;45,1,IF(K7&lt;80,2,IF(K7&lt;115,3,IF(K7&lt;150,4,IF(K7&lt;185,5,IF(K7&lt;220,6,IF(K7&lt;255,7,IF(K7&lt;290,8,IF(K7&lt;325,9,IF(K7&lt;360,10,IF(K7&lt;395,11,IF(K7&lt;430,12,IF(K7&lt;465,13,IF(K7&lt;500,14,IF(K7&lt;535,15,""))))))))))))))))</f>
        <v>12</v>
      </c>
      <c r="M7" s="201">
        <v>431</v>
      </c>
      <c r="N7" s="202">
        <f t="shared" ref="N7:N33" si="5">IF(M7&lt;&gt;0,IF(M7&lt;45,1,IF(M7&lt;80,2,IF(M7&lt;115,3,IF(M7&lt;150,4,IF(M7&lt;185,5,IF(M7&lt;220,6,IF(M7&lt;255,7,IF(M7&lt;290,8,IF(M7&lt;325,9,IF(M7&lt;360,10,IF(M7&lt;395,11,IF(M7&lt;430,12,IF(M7&lt;465,13,IF(M7&lt;500,14,IF(M7&lt;535,15,""))))))))))))))))</f>
        <v>13</v>
      </c>
      <c r="O7" s="204">
        <v>427</v>
      </c>
      <c r="P7" s="205">
        <f t="shared" ref="P7:P33" si="6">IF(O7&lt;&gt;0,IF(O7&lt;45,1,IF(O7&lt;80,2,IF(O7&lt;115,3,IF(O7&lt;150,4,IF(O7&lt;185,5,IF(O7&lt;220,6,IF(O7&lt;255,7,IF(O7&lt;290,8,IF(O7&lt;325,9,IF(O7&lt;360,10,IF(O7&lt;395,11,IF(O7&lt;430,12,IF(O7&lt;465,13,IF(O7&lt;500,14,IF(O7&lt;535,15,""))))))))))))))))</f>
        <v>12</v>
      </c>
      <c r="Q7" s="203">
        <f t="shared" ref="Q7:Q33" si="7">K7+M7+O7</f>
        <v>1284</v>
      </c>
      <c r="R7" s="206">
        <f>SUM(E7,G7,I7,L7,N7,P7)</f>
        <v>74</v>
      </c>
      <c r="S7" s="207">
        <f t="shared" ref="S7:S34" si="8">J7+Q7</f>
        <v>2571</v>
      </c>
      <c r="T7" s="208">
        <v>2487</v>
      </c>
      <c r="U7" s="209">
        <f t="shared" ref="U7:U34" si="9">SUM(S7)-T7</f>
        <v>84</v>
      </c>
      <c r="V7" s="206">
        <f t="shared" ref="V7:V34" si="10">E7+G7+I7</f>
        <v>37</v>
      </c>
      <c r="W7" s="206">
        <f t="shared" ref="W7:W34" si="11">L7+N7+P7</f>
        <v>37</v>
      </c>
      <c r="X7" s="210">
        <f t="shared" ref="X7:X34" si="12">(V7*30)/20</f>
        <v>55.5</v>
      </c>
      <c r="Y7" s="210">
        <f t="shared" ref="Y7:Y34" si="13">(W7*35)/20</f>
        <v>64.75</v>
      </c>
      <c r="Z7" s="210">
        <f t="shared" ref="Z7:Z34" si="14">SUM(X7:Y7)</f>
        <v>120.25</v>
      </c>
      <c r="AA7" s="211">
        <f t="shared" ref="AA7:AA33" si="15">ROUND(Z7,0)</f>
        <v>120</v>
      </c>
      <c r="AB7" s="212">
        <f t="shared" ref="AB7:AB33" si="16">IF(D7&lt;45,1,IF(D7&lt;80,2,IF(D7&lt;115,3,IF(D7&lt;150,4,IF(D7&lt;185,5,IF(D7&lt;220,6,IF(D7&lt;255,7,IF(D7&lt;290,8,IF(D7&lt;325,9,IF(D7&lt;360,10,IF(D7&lt;395,11,IF(D7&lt;430,12,IF(D7&lt;465,13,IF(D7&lt;500,14,IF(D7&lt;535,15,"")))))))))))))))</f>
        <v>12</v>
      </c>
      <c r="AC7" s="212">
        <f t="shared" ref="AC7:AC33" si="17">IF(F7&lt;45,1,IF(F7&lt;80,2,IF(F7&lt;115,3,IF(F7&lt;150,4,IF(F7&lt;185,5,IF(F7&lt;220,6,IF(F7&lt;255,7,IF(F7&lt;290,8,IF(F7&lt;325,9,IF(F7&lt;360,10,IF(F7&lt;395,11,IF(F7&lt;430,12,IF(F7&lt;465,13,IF(F7&lt;500,14,IF(F7&lt;535,15,"")))))))))))))))</f>
        <v>13</v>
      </c>
      <c r="AD7" s="212">
        <f t="shared" ref="AD7:AD33" si="18">IF(H7&lt;45,1,IF(H7&lt;80,2,IF(H7&lt;115,3,IF(H7&lt;150,4,IF(H7&lt;185,5,IF(H7&lt;220,6,IF(H7&lt;255,7,IF(H7&lt;290,8,IF(H7&lt;325,9,IF(H7&lt;360,10,IF(H7&lt;395,11,IF(H7&lt;430,12,IF(H7&lt;465,13,IF(H7&lt;500,14,IF(H7&lt;535,15,"")))))))))))))))</f>
        <v>12</v>
      </c>
      <c r="AE7" s="212">
        <f t="shared" ref="AE7:AE33" si="19">IF(K7&lt;45,1,IF(K7&lt;80,2,IF(K7&lt;115,3,IF(K7&lt;150,4,IF(K7&lt;185,5,IF(K7&lt;220,6,IF(K7&lt;255,7,IF(K7&lt;290,8,IF(K7&lt;325,9,IF(K7&lt;360,10,IF(K7&lt;395,11,IF(K7&lt;430,12,IF(K7&lt;465,13,IF(K7&lt;500,14,IF(K7&lt;535,15,"")))))))))))))))</f>
        <v>12</v>
      </c>
      <c r="AF7" s="212">
        <f t="shared" ref="AF7:AF33" si="20">IF(M7&lt;45,1,IF(M7&lt;80,2,IF(M7&lt;115,3,IF(M7&lt;150,4,IF(M7&lt;185,5,IF(M7&lt;220,6,IF(M7&lt;255,7,IF(M7&lt;290,8,IF(M7&lt;325,9,IF(M7&lt;360,10,IF(M7&lt;395,11,IF(M7&lt;430,12,IF(M7&lt;465,13,IF(M7&lt;500,14,IF(M7&lt;535,15,"")))))))))))))))</f>
        <v>13</v>
      </c>
      <c r="AG7" s="212">
        <f t="shared" ref="AG7:AG33" si="21">IF(O7&lt;45,1,IF(O7&lt;80,2,IF(O7&lt;115,3,IF(O7&lt;150,4,IF(O7&lt;185,5,IF(O7&lt;220,6,IF(O7&lt;255,7,IF(O7&lt;290,8,IF(O7&lt;325,9,IF(O7&lt;360,10,IF(O7&lt;395,11,IF(O7&lt;430,12,IF(O7&lt;465,13,IF(O7&lt;500,14,IF(O7&lt;535,15,"")))))))))))))))</f>
        <v>12</v>
      </c>
      <c r="AH7" s="206" t="str">
        <f t="shared" ref="AH7:AH33" si="22">IF($S7&lt;120,"1",IF($S7&lt;720,"1+1",IF($S7&lt;1080,"1+2",IF($S7&lt;1680,"1+3","1+4"))))</f>
        <v>1+4</v>
      </c>
      <c r="AI7" s="206">
        <v>1</v>
      </c>
      <c r="AJ7" s="206">
        <v>4</v>
      </c>
      <c r="AK7" s="206">
        <v>125</v>
      </c>
      <c r="AL7" s="206">
        <v>3</v>
      </c>
      <c r="AM7" s="206">
        <f>SUM(AI7:AL7)</f>
        <v>133</v>
      </c>
      <c r="AN7" s="206">
        <v>0</v>
      </c>
      <c r="AO7" s="206">
        <v>6</v>
      </c>
      <c r="AP7" s="206">
        <v>6</v>
      </c>
      <c r="AQ7" s="213">
        <v>3</v>
      </c>
      <c r="AR7" s="206">
        <v>0</v>
      </c>
      <c r="AS7" s="206">
        <v>0</v>
      </c>
      <c r="AT7" s="206"/>
      <c r="AU7" s="214">
        <v>1</v>
      </c>
      <c r="AV7" s="214">
        <v>4</v>
      </c>
      <c r="AW7" s="214">
        <v>121</v>
      </c>
      <c r="AX7" s="215">
        <v>1</v>
      </c>
      <c r="AY7" s="199">
        <f t="shared" ref="AY7:AY33" si="23">SUM(AU7:AX7)</f>
        <v>127</v>
      </c>
      <c r="AZ7" s="214">
        <v>1</v>
      </c>
      <c r="BA7" s="214">
        <f t="shared" ref="BA7:BA33" si="24">IF(S7&lt;=119,0,IF(S7&lt;=719,1,IF(S7&lt;=1079,2,IF(S7&lt;=1679,3,IF(S7&lt;=1680,4,IF(S7&gt;1680,4))))))</f>
        <v>4</v>
      </c>
      <c r="BB7" s="216">
        <f t="shared" ref="BB7:BB33" si="25">AA7</f>
        <v>120</v>
      </c>
      <c r="BC7" s="199">
        <f t="shared" ref="BC7:BC33" si="26">AZ7+BB7+BA7</f>
        <v>125</v>
      </c>
      <c r="BD7" s="217">
        <f t="shared" ref="BD7:BD33" si="27">(AU7+AV7)-(AZ7+BA7)</f>
        <v>0</v>
      </c>
      <c r="BE7" s="218">
        <f t="shared" ref="BE7:BE34" si="28">(AW7+AX7)-BB7</f>
        <v>2</v>
      </c>
      <c r="BF7" s="219">
        <f>SUM(BD7:BE7)</f>
        <v>2</v>
      </c>
      <c r="BG7" s="219">
        <v>1</v>
      </c>
      <c r="BH7" s="219">
        <v>8</v>
      </c>
      <c r="BI7" s="220">
        <f t="shared" ref="BI7:BI33" si="29">SUM(AW7:AX7)-BH7-BB7</f>
        <v>-6</v>
      </c>
      <c r="BJ7" s="221"/>
      <c r="BK7" s="221"/>
      <c r="BL7" s="221">
        <v>4</v>
      </c>
      <c r="BM7" s="222">
        <v>0</v>
      </c>
      <c r="BN7" s="223">
        <v>4</v>
      </c>
      <c r="BO7" s="224"/>
      <c r="BP7" s="224">
        <v>6</v>
      </c>
      <c r="BQ7" s="224">
        <v>1</v>
      </c>
      <c r="BR7" s="224"/>
      <c r="BS7" s="224"/>
      <c r="BT7" s="224"/>
      <c r="BU7" s="224"/>
      <c r="BV7" s="224"/>
      <c r="BW7" s="224">
        <v>1</v>
      </c>
      <c r="BX7" s="224"/>
      <c r="BY7" s="224"/>
      <c r="BZ7" s="225">
        <v>3</v>
      </c>
      <c r="CA7" s="226">
        <f t="shared" ref="CA7:CA33" si="30">BF7+BN7+BZ7</f>
        <v>9</v>
      </c>
      <c r="CB7" s="227">
        <f t="shared" ref="CB7:CB34" si="31">CA7*100/BC7</f>
        <v>7.2</v>
      </c>
      <c r="CC7" s="228">
        <f t="shared" ref="CC7:CC33" si="32">RANK(CB7,$CB$7:$CB$33,1)</f>
        <v>7</v>
      </c>
      <c r="CD7" s="229">
        <v>0</v>
      </c>
      <c r="CE7" s="224">
        <v>1</v>
      </c>
      <c r="CF7" s="408" t="s">
        <v>249</v>
      </c>
      <c r="CG7" s="230"/>
      <c r="CH7" s="231"/>
    </row>
    <row r="8" spans="1:96" s="232" customFormat="1" ht="30" customHeight="1">
      <c r="A8" s="233">
        <v>11</v>
      </c>
      <c r="B8" s="234">
        <v>2</v>
      </c>
      <c r="C8" s="235" t="s">
        <v>259</v>
      </c>
      <c r="D8" s="236">
        <v>416</v>
      </c>
      <c r="E8" s="237">
        <f t="shared" si="0"/>
        <v>12</v>
      </c>
      <c r="F8" s="236">
        <v>378</v>
      </c>
      <c r="G8" s="237">
        <f t="shared" si="1"/>
        <v>11</v>
      </c>
      <c r="H8" s="236">
        <v>391</v>
      </c>
      <c r="I8" s="237">
        <f t="shared" si="2"/>
        <v>11</v>
      </c>
      <c r="J8" s="238">
        <f t="shared" si="3"/>
        <v>1185</v>
      </c>
      <c r="K8" s="239">
        <v>348</v>
      </c>
      <c r="L8" s="237">
        <f t="shared" si="4"/>
        <v>10</v>
      </c>
      <c r="M8" s="236">
        <v>316</v>
      </c>
      <c r="N8" s="237">
        <f t="shared" si="5"/>
        <v>9</v>
      </c>
      <c r="O8" s="239">
        <v>304</v>
      </c>
      <c r="P8" s="240">
        <f t="shared" si="6"/>
        <v>9</v>
      </c>
      <c r="Q8" s="238">
        <f t="shared" si="7"/>
        <v>968</v>
      </c>
      <c r="R8" s="241">
        <f t="shared" ref="R8:R33" si="33">SUM(E8,G8,I8,L8,N8,P8)</f>
        <v>62</v>
      </c>
      <c r="S8" s="242">
        <f t="shared" si="8"/>
        <v>2153</v>
      </c>
      <c r="T8" s="243">
        <v>2075</v>
      </c>
      <c r="U8" s="244">
        <f t="shared" si="9"/>
        <v>78</v>
      </c>
      <c r="V8" s="241">
        <f t="shared" si="10"/>
        <v>34</v>
      </c>
      <c r="W8" s="241">
        <f t="shared" si="11"/>
        <v>28</v>
      </c>
      <c r="X8" s="245">
        <f t="shared" si="12"/>
        <v>51</v>
      </c>
      <c r="Y8" s="245">
        <f t="shared" si="13"/>
        <v>49</v>
      </c>
      <c r="Z8" s="245">
        <f t="shared" si="14"/>
        <v>100</v>
      </c>
      <c r="AA8" s="246">
        <f t="shared" si="15"/>
        <v>100</v>
      </c>
      <c r="AB8" s="247">
        <f t="shared" si="16"/>
        <v>12</v>
      </c>
      <c r="AC8" s="247">
        <f t="shared" si="17"/>
        <v>11</v>
      </c>
      <c r="AD8" s="247">
        <f t="shared" si="18"/>
        <v>11</v>
      </c>
      <c r="AE8" s="247">
        <f t="shared" si="19"/>
        <v>10</v>
      </c>
      <c r="AF8" s="247">
        <f t="shared" si="20"/>
        <v>9</v>
      </c>
      <c r="AG8" s="247">
        <f t="shared" si="21"/>
        <v>9</v>
      </c>
      <c r="AH8" s="241" t="str">
        <f t="shared" si="22"/>
        <v>1+4</v>
      </c>
      <c r="AI8" s="241">
        <v>1</v>
      </c>
      <c r="AJ8" s="241">
        <v>4</v>
      </c>
      <c r="AK8" s="241">
        <v>107</v>
      </c>
      <c r="AL8" s="241">
        <v>4</v>
      </c>
      <c r="AM8" s="241">
        <f>SUM(AI8:AL8)</f>
        <v>116</v>
      </c>
      <c r="AN8" s="241">
        <v>0</v>
      </c>
      <c r="AO8" s="241">
        <v>11</v>
      </c>
      <c r="AP8" s="241">
        <v>11</v>
      </c>
      <c r="AQ8" s="248">
        <v>5</v>
      </c>
      <c r="AR8" s="241"/>
      <c r="AS8" s="241"/>
      <c r="AT8" s="241"/>
      <c r="AU8" s="249">
        <v>1</v>
      </c>
      <c r="AV8" s="249">
        <v>4</v>
      </c>
      <c r="AW8" s="249">
        <v>96</v>
      </c>
      <c r="AX8" s="250">
        <v>8</v>
      </c>
      <c r="AY8" s="234">
        <f t="shared" si="23"/>
        <v>109</v>
      </c>
      <c r="AZ8" s="251">
        <v>1</v>
      </c>
      <c r="BA8" s="252">
        <f t="shared" si="24"/>
        <v>4</v>
      </c>
      <c r="BB8" s="253">
        <f t="shared" si="25"/>
        <v>100</v>
      </c>
      <c r="BC8" s="234">
        <f t="shared" si="26"/>
        <v>105</v>
      </c>
      <c r="BD8" s="254">
        <f t="shared" si="27"/>
        <v>0</v>
      </c>
      <c r="BE8" s="255">
        <f t="shared" si="28"/>
        <v>4</v>
      </c>
      <c r="BF8" s="256">
        <f t="shared" ref="BF8:BF34" si="34">SUM(BD8:BE8)</f>
        <v>4</v>
      </c>
      <c r="BG8" s="256"/>
      <c r="BH8" s="256">
        <v>3</v>
      </c>
      <c r="BI8" s="220">
        <f t="shared" si="29"/>
        <v>1</v>
      </c>
      <c r="BJ8" s="257"/>
      <c r="BK8" s="257"/>
      <c r="BL8" s="257">
        <v>4</v>
      </c>
      <c r="BM8" s="258">
        <v>1</v>
      </c>
      <c r="BN8" s="223">
        <v>1</v>
      </c>
      <c r="BO8" s="259"/>
      <c r="BP8" s="259">
        <v>2</v>
      </c>
      <c r="BQ8" s="259">
        <v>1</v>
      </c>
      <c r="BR8" s="259"/>
      <c r="BS8" s="259"/>
      <c r="BT8" s="259"/>
      <c r="BU8" s="259"/>
      <c r="BV8" s="259"/>
      <c r="BW8" s="259">
        <v>1</v>
      </c>
      <c r="BX8" s="259"/>
      <c r="BY8" s="259"/>
      <c r="BZ8" s="260">
        <v>1</v>
      </c>
      <c r="CA8" s="261">
        <f t="shared" si="30"/>
        <v>6</v>
      </c>
      <c r="CB8" s="262">
        <f t="shared" si="31"/>
        <v>5.7142857142857144</v>
      </c>
      <c r="CC8" s="263">
        <f t="shared" si="32"/>
        <v>4</v>
      </c>
      <c r="CD8" s="259">
        <v>1</v>
      </c>
      <c r="CE8" s="259">
        <v>1</v>
      </c>
      <c r="CF8" s="409" t="s">
        <v>259</v>
      </c>
      <c r="CG8" s="230"/>
    </row>
    <row r="9" spans="1:96" s="232" customFormat="1" ht="30" customHeight="1">
      <c r="A9" s="233">
        <v>7</v>
      </c>
      <c r="B9" s="234">
        <v>3</v>
      </c>
      <c r="C9" s="235" t="s">
        <v>255</v>
      </c>
      <c r="D9" s="236">
        <v>56</v>
      </c>
      <c r="E9" s="237">
        <f t="shared" si="0"/>
        <v>2</v>
      </c>
      <c r="F9" s="236">
        <v>42</v>
      </c>
      <c r="G9" s="237">
        <f t="shared" si="1"/>
        <v>1</v>
      </c>
      <c r="H9" s="236">
        <v>66</v>
      </c>
      <c r="I9" s="237">
        <f t="shared" si="2"/>
        <v>2</v>
      </c>
      <c r="J9" s="238">
        <f t="shared" si="3"/>
        <v>164</v>
      </c>
      <c r="K9" s="239">
        <v>35</v>
      </c>
      <c r="L9" s="237">
        <f t="shared" si="4"/>
        <v>1</v>
      </c>
      <c r="M9" s="236">
        <v>32</v>
      </c>
      <c r="N9" s="237">
        <f t="shared" si="5"/>
        <v>1</v>
      </c>
      <c r="O9" s="239">
        <v>24</v>
      </c>
      <c r="P9" s="240">
        <f t="shared" si="6"/>
        <v>1</v>
      </c>
      <c r="Q9" s="238">
        <f t="shared" si="7"/>
        <v>91</v>
      </c>
      <c r="R9" s="241">
        <f t="shared" si="33"/>
        <v>8</v>
      </c>
      <c r="S9" s="242">
        <f t="shared" si="8"/>
        <v>255</v>
      </c>
      <c r="T9" s="264">
        <v>277</v>
      </c>
      <c r="U9" s="244">
        <f t="shared" si="9"/>
        <v>-22</v>
      </c>
      <c r="V9" s="241">
        <f t="shared" si="10"/>
        <v>5</v>
      </c>
      <c r="W9" s="241">
        <f t="shared" si="11"/>
        <v>3</v>
      </c>
      <c r="X9" s="245">
        <f t="shared" si="12"/>
        <v>7.5</v>
      </c>
      <c r="Y9" s="245">
        <f t="shared" si="13"/>
        <v>5.25</v>
      </c>
      <c r="Z9" s="245">
        <f t="shared" si="14"/>
        <v>12.75</v>
      </c>
      <c r="AA9" s="246">
        <f t="shared" si="15"/>
        <v>13</v>
      </c>
      <c r="AB9" s="247">
        <f t="shared" si="16"/>
        <v>2</v>
      </c>
      <c r="AC9" s="247">
        <f t="shared" si="17"/>
        <v>1</v>
      </c>
      <c r="AD9" s="247">
        <f t="shared" si="18"/>
        <v>2</v>
      </c>
      <c r="AE9" s="247">
        <f t="shared" si="19"/>
        <v>1</v>
      </c>
      <c r="AF9" s="247">
        <f t="shared" si="20"/>
        <v>1</v>
      </c>
      <c r="AG9" s="247">
        <f t="shared" si="21"/>
        <v>1</v>
      </c>
      <c r="AH9" s="241" t="str">
        <f t="shared" si="22"/>
        <v>1+1</v>
      </c>
      <c r="AI9" s="241">
        <v>1</v>
      </c>
      <c r="AJ9" s="241">
        <v>0</v>
      </c>
      <c r="AK9" s="241">
        <v>18</v>
      </c>
      <c r="AL9" s="241"/>
      <c r="AM9" s="241">
        <f t="shared" ref="AM9:AM33" si="35">SUM(AI9:AL9)</f>
        <v>19</v>
      </c>
      <c r="AN9" s="241">
        <v>-1</v>
      </c>
      <c r="AO9" s="241">
        <v>2</v>
      </c>
      <c r="AP9" s="241">
        <v>1</v>
      </c>
      <c r="AQ9" s="241"/>
      <c r="AR9" s="265">
        <v>1</v>
      </c>
      <c r="AS9" s="265">
        <v>1</v>
      </c>
      <c r="AT9" s="241"/>
      <c r="AU9" s="249">
        <v>1</v>
      </c>
      <c r="AV9" s="249">
        <v>1</v>
      </c>
      <c r="AW9" s="249">
        <v>15</v>
      </c>
      <c r="AX9" s="250">
        <v>2</v>
      </c>
      <c r="AY9" s="234">
        <f t="shared" si="23"/>
        <v>19</v>
      </c>
      <c r="AZ9" s="251">
        <v>1</v>
      </c>
      <c r="BA9" s="252">
        <f t="shared" si="24"/>
        <v>1</v>
      </c>
      <c r="BB9" s="253">
        <f t="shared" si="25"/>
        <v>13</v>
      </c>
      <c r="BC9" s="234">
        <f t="shared" si="26"/>
        <v>15</v>
      </c>
      <c r="BD9" s="254">
        <f t="shared" si="27"/>
        <v>0</v>
      </c>
      <c r="BE9" s="255">
        <f t="shared" si="28"/>
        <v>4</v>
      </c>
      <c r="BF9" s="256">
        <f t="shared" si="34"/>
        <v>4</v>
      </c>
      <c r="BG9" s="256">
        <v>1</v>
      </c>
      <c r="BH9" s="256">
        <v>1</v>
      </c>
      <c r="BI9" s="220">
        <f t="shared" si="29"/>
        <v>3</v>
      </c>
      <c r="BJ9" s="257">
        <v>1</v>
      </c>
      <c r="BK9" s="257">
        <v>0</v>
      </c>
      <c r="BL9" s="257"/>
      <c r="BM9" s="258"/>
      <c r="BN9" s="223">
        <v>2</v>
      </c>
      <c r="BO9" s="259"/>
      <c r="BP9" s="259"/>
      <c r="BQ9" s="259"/>
      <c r="BR9" s="259">
        <v>1</v>
      </c>
      <c r="BS9" s="259"/>
      <c r="BT9" s="259"/>
      <c r="BU9" s="259"/>
      <c r="BV9" s="259"/>
      <c r="BW9" s="259"/>
      <c r="BX9" s="259"/>
      <c r="BY9" s="259"/>
      <c r="BZ9" s="260">
        <v>0</v>
      </c>
      <c r="CA9" s="261">
        <f t="shared" si="30"/>
        <v>6</v>
      </c>
      <c r="CB9" s="262">
        <f t="shared" si="31"/>
        <v>40</v>
      </c>
      <c r="CC9" s="263">
        <f t="shared" si="32"/>
        <v>22</v>
      </c>
      <c r="CD9" s="259"/>
      <c r="CE9" s="259">
        <v>1</v>
      </c>
      <c r="CF9" s="409" t="s">
        <v>255</v>
      </c>
      <c r="CG9" s="266" t="s">
        <v>517</v>
      </c>
      <c r="CH9" s="231"/>
    </row>
    <row r="10" spans="1:96" s="232" customFormat="1" ht="30" customHeight="1">
      <c r="A10" s="233">
        <v>9</v>
      </c>
      <c r="B10" s="234">
        <v>4</v>
      </c>
      <c r="C10" s="235" t="s">
        <v>257</v>
      </c>
      <c r="D10" s="236">
        <v>18</v>
      </c>
      <c r="E10" s="237">
        <f t="shared" si="0"/>
        <v>1</v>
      </c>
      <c r="F10" s="236">
        <v>24</v>
      </c>
      <c r="G10" s="237">
        <f t="shared" si="1"/>
        <v>1</v>
      </c>
      <c r="H10" s="236">
        <v>10</v>
      </c>
      <c r="I10" s="237">
        <f t="shared" si="2"/>
        <v>1</v>
      </c>
      <c r="J10" s="238">
        <f t="shared" si="3"/>
        <v>52</v>
      </c>
      <c r="K10" s="239">
        <v>18</v>
      </c>
      <c r="L10" s="237">
        <f t="shared" si="4"/>
        <v>1</v>
      </c>
      <c r="M10" s="236">
        <v>12</v>
      </c>
      <c r="N10" s="237">
        <f t="shared" si="5"/>
        <v>1</v>
      </c>
      <c r="O10" s="239">
        <v>11</v>
      </c>
      <c r="P10" s="240">
        <f t="shared" si="6"/>
        <v>1</v>
      </c>
      <c r="Q10" s="238">
        <f t="shared" si="7"/>
        <v>41</v>
      </c>
      <c r="R10" s="241">
        <f t="shared" si="33"/>
        <v>6</v>
      </c>
      <c r="S10" s="242">
        <f t="shared" si="8"/>
        <v>93</v>
      </c>
      <c r="T10" s="264">
        <v>94</v>
      </c>
      <c r="U10" s="244">
        <f t="shared" si="9"/>
        <v>-1</v>
      </c>
      <c r="V10" s="241">
        <f t="shared" si="10"/>
        <v>3</v>
      </c>
      <c r="W10" s="241">
        <f t="shared" si="11"/>
        <v>3</v>
      </c>
      <c r="X10" s="245">
        <f t="shared" si="12"/>
        <v>4.5</v>
      </c>
      <c r="Y10" s="245">
        <f t="shared" si="13"/>
        <v>5.25</v>
      </c>
      <c r="Z10" s="245">
        <f t="shared" si="14"/>
        <v>9.75</v>
      </c>
      <c r="AA10" s="246">
        <f t="shared" si="15"/>
        <v>10</v>
      </c>
      <c r="AB10" s="247">
        <f t="shared" si="16"/>
        <v>1</v>
      </c>
      <c r="AC10" s="247">
        <f t="shared" si="17"/>
        <v>1</v>
      </c>
      <c r="AD10" s="247">
        <f t="shared" si="18"/>
        <v>1</v>
      </c>
      <c r="AE10" s="247">
        <f t="shared" si="19"/>
        <v>1</v>
      </c>
      <c r="AF10" s="247">
        <f t="shared" si="20"/>
        <v>1</v>
      </c>
      <c r="AG10" s="247">
        <f t="shared" si="21"/>
        <v>1</v>
      </c>
      <c r="AH10" s="241" t="str">
        <f t="shared" si="22"/>
        <v>1</v>
      </c>
      <c r="AI10" s="241">
        <v>1</v>
      </c>
      <c r="AJ10" s="241">
        <v>0</v>
      </c>
      <c r="AK10" s="241">
        <v>12</v>
      </c>
      <c r="AL10" s="241"/>
      <c r="AM10" s="241">
        <f t="shared" si="35"/>
        <v>13</v>
      </c>
      <c r="AN10" s="241">
        <v>0</v>
      </c>
      <c r="AO10" s="241">
        <v>2</v>
      </c>
      <c r="AP10" s="241">
        <v>2</v>
      </c>
      <c r="AQ10" s="248">
        <v>1</v>
      </c>
      <c r="AR10" s="265">
        <v>1</v>
      </c>
      <c r="AS10" s="265"/>
      <c r="AT10" s="241"/>
      <c r="AU10" s="252">
        <v>1</v>
      </c>
      <c r="AV10" s="252">
        <v>0</v>
      </c>
      <c r="AW10" s="252">
        <v>12</v>
      </c>
      <c r="AX10" s="267">
        <v>2</v>
      </c>
      <c r="AY10" s="234">
        <f t="shared" si="23"/>
        <v>15</v>
      </c>
      <c r="AZ10" s="251">
        <v>1</v>
      </c>
      <c r="BA10" s="252">
        <f t="shared" si="24"/>
        <v>0</v>
      </c>
      <c r="BB10" s="253">
        <f t="shared" si="25"/>
        <v>10</v>
      </c>
      <c r="BC10" s="234">
        <f t="shared" si="26"/>
        <v>11</v>
      </c>
      <c r="BD10" s="254">
        <f t="shared" si="27"/>
        <v>0</v>
      </c>
      <c r="BE10" s="255">
        <f t="shared" si="28"/>
        <v>4</v>
      </c>
      <c r="BF10" s="256">
        <f t="shared" si="34"/>
        <v>4</v>
      </c>
      <c r="BG10" s="256"/>
      <c r="BH10" s="256">
        <v>1</v>
      </c>
      <c r="BI10" s="220">
        <f t="shared" si="29"/>
        <v>3</v>
      </c>
      <c r="BJ10" s="257">
        <v>1</v>
      </c>
      <c r="BK10" s="257">
        <v>0</v>
      </c>
      <c r="BL10" s="257"/>
      <c r="BM10" s="258"/>
      <c r="BN10" s="223">
        <v>1</v>
      </c>
      <c r="BO10" s="268"/>
      <c r="BP10" s="268"/>
      <c r="BQ10" s="268"/>
      <c r="BR10" s="268">
        <v>1</v>
      </c>
      <c r="BS10" s="268"/>
      <c r="BT10" s="268"/>
      <c r="BU10" s="268"/>
      <c r="BV10" s="268"/>
      <c r="BW10" s="268"/>
      <c r="BX10" s="268"/>
      <c r="BY10" s="268">
        <v>1</v>
      </c>
      <c r="BZ10" s="269">
        <v>0</v>
      </c>
      <c r="CA10" s="261">
        <f t="shared" si="30"/>
        <v>5</v>
      </c>
      <c r="CB10" s="262">
        <f t="shared" si="31"/>
        <v>45.454545454545453</v>
      </c>
      <c r="CC10" s="263">
        <f t="shared" si="32"/>
        <v>24</v>
      </c>
      <c r="CD10" s="268">
        <v>0</v>
      </c>
      <c r="CE10" s="268">
        <v>1</v>
      </c>
      <c r="CF10" s="409" t="s">
        <v>257</v>
      </c>
      <c r="CG10" s="230"/>
    </row>
    <row r="11" spans="1:96" s="232" customFormat="1" ht="30" customHeight="1">
      <c r="A11" s="233">
        <v>10</v>
      </c>
      <c r="B11" s="234">
        <v>5</v>
      </c>
      <c r="C11" s="235" t="s">
        <v>258</v>
      </c>
      <c r="D11" s="236">
        <v>49</v>
      </c>
      <c r="E11" s="237">
        <f t="shared" si="0"/>
        <v>2</v>
      </c>
      <c r="F11" s="236">
        <v>51</v>
      </c>
      <c r="G11" s="237">
        <f t="shared" si="1"/>
        <v>2</v>
      </c>
      <c r="H11" s="236">
        <v>49</v>
      </c>
      <c r="I11" s="237">
        <f t="shared" si="2"/>
        <v>2</v>
      </c>
      <c r="J11" s="238">
        <f t="shared" si="3"/>
        <v>149</v>
      </c>
      <c r="K11" s="239">
        <v>40</v>
      </c>
      <c r="L11" s="237">
        <f t="shared" si="4"/>
        <v>1</v>
      </c>
      <c r="M11" s="236">
        <v>50</v>
      </c>
      <c r="N11" s="237">
        <f t="shared" si="5"/>
        <v>2</v>
      </c>
      <c r="O11" s="239">
        <v>42</v>
      </c>
      <c r="P11" s="240">
        <f t="shared" si="6"/>
        <v>1</v>
      </c>
      <c r="Q11" s="238">
        <f t="shared" si="7"/>
        <v>132</v>
      </c>
      <c r="R11" s="241">
        <f t="shared" si="33"/>
        <v>10</v>
      </c>
      <c r="S11" s="242">
        <f t="shared" si="8"/>
        <v>281</v>
      </c>
      <c r="T11" s="264">
        <v>325</v>
      </c>
      <c r="U11" s="244">
        <f t="shared" si="9"/>
        <v>-44</v>
      </c>
      <c r="V11" s="241">
        <f t="shared" si="10"/>
        <v>6</v>
      </c>
      <c r="W11" s="241">
        <f t="shared" si="11"/>
        <v>4</v>
      </c>
      <c r="X11" s="245">
        <f t="shared" si="12"/>
        <v>9</v>
      </c>
      <c r="Y11" s="245">
        <f t="shared" si="13"/>
        <v>7</v>
      </c>
      <c r="Z11" s="245">
        <f t="shared" si="14"/>
        <v>16</v>
      </c>
      <c r="AA11" s="246">
        <f t="shared" si="15"/>
        <v>16</v>
      </c>
      <c r="AB11" s="247">
        <f t="shared" si="16"/>
        <v>2</v>
      </c>
      <c r="AC11" s="247">
        <f t="shared" si="17"/>
        <v>2</v>
      </c>
      <c r="AD11" s="247">
        <f t="shared" si="18"/>
        <v>2</v>
      </c>
      <c r="AE11" s="247">
        <f t="shared" si="19"/>
        <v>1</v>
      </c>
      <c r="AF11" s="247">
        <f t="shared" si="20"/>
        <v>2</v>
      </c>
      <c r="AG11" s="247">
        <f t="shared" si="21"/>
        <v>1</v>
      </c>
      <c r="AH11" s="241" t="str">
        <f t="shared" si="22"/>
        <v>1+1</v>
      </c>
      <c r="AI11" s="241">
        <v>1</v>
      </c>
      <c r="AJ11" s="241">
        <v>0</v>
      </c>
      <c r="AK11" s="241">
        <v>22</v>
      </c>
      <c r="AL11" s="241">
        <v>2</v>
      </c>
      <c r="AM11" s="241">
        <f t="shared" si="35"/>
        <v>25</v>
      </c>
      <c r="AN11" s="241">
        <v>-1</v>
      </c>
      <c r="AO11" s="241">
        <v>4</v>
      </c>
      <c r="AP11" s="241">
        <v>3</v>
      </c>
      <c r="AQ11" s="248">
        <v>1</v>
      </c>
      <c r="AR11" s="270">
        <v>1</v>
      </c>
      <c r="AS11" s="265">
        <v>1</v>
      </c>
      <c r="AT11" s="241"/>
      <c r="AU11" s="249">
        <v>1</v>
      </c>
      <c r="AV11" s="249">
        <v>1</v>
      </c>
      <c r="AW11" s="249">
        <v>19</v>
      </c>
      <c r="AX11" s="250">
        <v>1</v>
      </c>
      <c r="AY11" s="234">
        <f t="shared" si="23"/>
        <v>22</v>
      </c>
      <c r="AZ11" s="251">
        <v>1</v>
      </c>
      <c r="BA11" s="252">
        <f t="shared" si="24"/>
        <v>1</v>
      </c>
      <c r="BB11" s="253">
        <f t="shared" si="25"/>
        <v>16</v>
      </c>
      <c r="BC11" s="234">
        <f t="shared" si="26"/>
        <v>18</v>
      </c>
      <c r="BD11" s="254">
        <f t="shared" si="27"/>
        <v>0</v>
      </c>
      <c r="BE11" s="255">
        <f t="shared" si="28"/>
        <v>4</v>
      </c>
      <c r="BF11" s="256">
        <f t="shared" si="34"/>
        <v>4</v>
      </c>
      <c r="BG11" s="256"/>
      <c r="BH11" s="256">
        <v>1</v>
      </c>
      <c r="BI11" s="220">
        <f t="shared" si="29"/>
        <v>3</v>
      </c>
      <c r="BJ11" s="257">
        <v>1</v>
      </c>
      <c r="BK11" s="257">
        <v>0</v>
      </c>
      <c r="BL11" s="257"/>
      <c r="BM11" s="258"/>
      <c r="BN11" s="223">
        <v>1</v>
      </c>
      <c r="BO11" s="259"/>
      <c r="BP11" s="259"/>
      <c r="BQ11" s="259"/>
      <c r="BR11" s="259">
        <v>1</v>
      </c>
      <c r="BS11" s="259"/>
      <c r="BT11" s="259"/>
      <c r="BU11" s="259"/>
      <c r="BV11" s="259"/>
      <c r="BW11" s="259"/>
      <c r="BX11" s="259"/>
      <c r="BY11" s="259"/>
      <c r="BZ11" s="260">
        <v>0</v>
      </c>
      <c r="CA11" s="261">
        <f t="shared" si="30"/>
        <v>5</v>
      </c>
      <c r="CB11" s="262">
        <f t="shared" si="31"/>
        <v>27.777777777777779</v>
      </c>
      <c r="CC11" s="263">
        <f t="shared" si="32"/>
        <v>19</v>
      </c>
      <c r="CD11" s="259">
        <v>1</v>
      </c>
      <c r="CE11" s="268"/>
      <c r="CF11" s="409" t="s">
        <v>258</v>
      </c>
      <c r="CG11" s="230"/>
    </row>
    <row r="12" spans="1:96" s="232" customFormat="1" ht="30" customHeight="1">
      <c r="A12" s="233">
        <v>4</v>
      </c>
      <c r="B12" s="234">
        <v>6</v>
      </c>
      <c r="C12" s="271" t="s">
        <v>252</v>
      </c>
      <c r="D12" s="236">
        <v>212</v>
      </c>
      <c r="E12" s="237">
        <f t="shared" si="0"/>
        <v>6</v>
      </c>
      <c r="F12" s="236">
        <v>178</v>
      </c>
      <c r="G12" s="237">
        <f t="shared" si="1"/>
        <v>5</v>
      </c>
      <c r="H12" s="236">
        <v>188</v>
      </c>
      <c r="I12" s="237">
        <f t="shared" si="2"/>
        <v>6</v>
      </c>
      <c r="J12" s="238">
        <f t="shared" si="3"/>
        <v>578</v>
      </c>
      <c r="K12" s="239">
        <v>185</v>
      </c>
      <c r="L12" s="237">
        <f t="shared" si="4"/>
        <v>6</v>
      </c>
      <c r="M12" s="236">
        <v>157</v>
      </c>
      <c r="N12" s="237">
        <f t="shared" si="5"/>
        <v>5</v>
      </c>
      <c r="O12" s="239">
        <v>144</v>
      </c>
      <c r="P12" s="240">
        <f t="shared" si="6"/>
        <v>4</v>
      </c>
      <c r="Q12" s="238">
        <f t="shared" si="7"/>
        <v>486</v>
      </c>
      <c r="R12" s="241">
        <f t="shared" si="33"/>
        <v>32</v>
      </c>
      <c r="S12" s="242">
        <f t="shared" si="8"/>
        <v>1064</v>
      </c>
      <c r="T12" s="272">
        <v>950</v>
      </c>
      <c r="U12" s="244">
        <f t="shared" si="9"/>
        <v>114</v>
      </c>
      <c r="V12" s="241">
        <f t="shared" si="10"/>
        <v>17</v>
      </c>
      <c r="W12" s="241">
        <f t="shared" si="11"/>
        <v>15</v>
      </c>
      <c r="X12" s="245">
        <f t="shared" si="12"/>
        <v>25.5</v>
      </c>
      <c r="Y12" s="245">
        <f t="shared" si="13"/>
        <v>26.25</v>
      </c>
      <c r="Z12" s="245">
        <f t="shared" si="14"/>
        <v>51.75</v>
      </c>
      <c r="AA12" s="246">
        <f t="shared" si="15"/>
        <v>52</v>
      </c>
      <c r="AB12" s="247">
        <f t="shared" si="16"/>
        <v>6</v>
      </c>
      <c r="AC12" s="247">
        <f t="shared" si="17"/>
        <v>5</v>
      </c>
      <c r="AD12" s="247">
        <f t="shared" si="18"/>
        <v>6</v>
      </c>
      <c r="AE12" s="247">
        <f t="shared" si="19"/>
        <v>6</v>
      </c>
      <c r="AF12" s="247">
        <f t="shared" si="20"/>
        <v>5</v>
      </c>
      <c r="AG12" s="247">
        <f t="shared" si="21"/>
        <v>4</v>
      </c>
      <c r="AH12" s="241" t="str">
        <f t="shared" si="22"/>
        <v>1+2</v>
      </c>
      <c r="AI12" s="241">
        <v>1</v>
      </c>
      <c r="AJ12" s="241">
        <v>2</v>
      </c>
      <c r="AK12" s="241">
        <v>48</v>
      </c>
      <c r="AL12" s="241">
        <v>4</v>
      </c>
      <c r="AM12" s="241">
        <f t="shared" si="35"/>
        <v>55</v>
      </c>
      <c r="AN12" s="241">
        <v>0</v>
      </c>
      <c r="AO12" s="241">
        <v>4</v>
      </c>
      <c r="AP12" s="241">
        <v>4</v>
      </c>
      <c r="AQ12" s="248">
        <v>1</v>
      </c>
      <c r="AR12" s="241"/>
      <c r="AS12" s="241"/>
      <c r="AT12" s="241">
        <v>-3</v>
      </c>
      <c r="AU12" s="252">
        <v>1</v>
      </c>
      <c r="AV12" s="252">
        <v>2</v>
      </c>
      <c r="AW12" s="252">
        <v>50</v>
      </c>
      <c r="AX12" s="267">
        <v>0</v>
      </c>
      <c r="AY12" s="234">
        <f t="shared" si="23"/>
        <v>53</v>
      </c>
      <c r="AZ12" s="251">
        <v>1</v>
      </c>
      <c r="BA12" s="252">
        <f t="shared" si="24"/>
        <v>2</v>
      </c>
      <c r="BB12" s="253">
        <f t="shared" si="25"/>
        <v>52</v>
      </c>
      <c r="BC12" s="234">
        <f t="shared" si="26"/>
        <v>55</v>
      </c>
      <c r="BD12" s="254">
        <f t="shared" si="27"/>
        <v>0</v>
      </c>
      <c r="BE12" s="273">
        <f t="shared" si="28"/>
        <v>-2</v>
      </c>
      <c r="BF12" s="256">
        <f t="shared" si="34"/>
        <v>-2</v>
      </c>
      <c r="BG12" s="256"/>
      <c r="BH12" s="256">
        <v>2</v>
      </c>
      <c r="BI12" s="220">
        <f t="shared" si="29"/>
        <v>-4</v>
      </c>
      <c r="BJ12" s="257"/>
      <c r="BK12" s="257"/>
      <c r="BL12" s="257">
        <v>2</v>
      </c>
      <c r="BM12" s="258">
        <v>0</v>
      </c>
      <c r="BN12" s="223"/>
      <c r="BO12" s="268"/>
      <c r="BP12" s="268"/>
      <c r="BQ12" s="268"/>
      <c r="BR12" s="268">
        <v>1</v>
      </c>
      <c r="BS12" s="268"/>
      <c r="BT12" s="268"/>
      <c r="BU12" s="268">
        <v>1</v>
      </c>
      <c r="BV12" s="268">
        <v>1</v>
      </c>
      <c r="BW12" s="268"/>
      <c r="BX12" s="268"/>
      <c r="BY12" s="268"/>
      <c r="BZ12" s="269">
        <v>0</v>
      </c>
      <c r="CA12" s="274">
        <f t="shared" si="30"/>
        <v>-2</v>
      </c>
      <c r="CB12" s="275">
        <f t="shared" si="31"/>
        <v>-3.6363636363636362</v>
      </c>
      <c r="CC12" s="263">
        <f t="shared" si="32"/>
        <v>1</v>
      </c>
      <c r="CD12" s="268">
        <v>1</v>
      </c>
      <c r="CE12" s="276">
        <v>-3.64</v>
      </c>
      <c r="CF12" s="409" t="s">
        <v>252</v>
      </c>
      <c r="CG12" s="230"/>
      <c r="CH12" s="277"/>
      <c r="CI12" s="277"/>
    </row>
    <row r="13" spans="1:96" s="232" customFormat="1" ht="30" customHeight="1">
      <c r="A13" s="233">
        <v>6</v>
      </c>
      <c r="B13" s="234">
        <v>7</v>
      </c>
      <c r="C13" s="235" t="s">
        <v>254</v>
      </c>
      <c r="D13" s="236">
        <v>43</v>
      </c>
      <c r="E13" s="237">
        <f t="shared" si="0"/>
        <v>1</v>
      </c>
      <c r="F13" s="236">
        <v>40</v>
      </c>
      <c r="G13" s="237">
        <f t="shared" si="1"/>
        <v>1</v>
      </c>
      <c r="H13" s="236">
        <v>55</v>
      </c>
      <c r="I13" s="237">
        <f t="shared" si="2"/>
        <v>2</v>
      </c>
      <c r="J13" s="238">
        <f t="shared" si="3"/>
        <v>138</v>
      </c>
      <c r="K13" s="239">
        <v>32</v>
      </c>
      <c r="L13" s="237">
        <f t="shared" si="4"/>
        <v>1</v>
      </c>
      <c r="M13" s="236">
        <v>18</v>
      </c>
      <c r="N13" s="237">
        <f t="shared" si="5"/>
        <v>1</v>
      </c>
      <c r="O13" s="239">
        <v>30</v>
      </c>
      <c r="P13" s="240">
        <f t="shared" si="6"/>
        <v>1</v>
      </c>
      <c r="Q13" s="238">
        <f t="shared" si="7"/>
        <v>80</v>
      </c>
      <c r="R13" s="241">
        <f t="shared" si="33"/>
        <v>7</v>
      </c>
      <c r="S13" s="242">
        <f t="shared" si="8"/>
        <v>218</v>
      </c>
      <c r="T13" s="243">
        <v>221</v>
      </c>
      <c r="U13" s="244">
        <f t="shared" si="9"/>
        <v>-3</v>
      </c>
      <c r="V13" s="241">
        <f t="shared" si="10"/>
        <v>4</v>
      </c>
      <c r="W13" s="241">
        <f t="shared" si="11"/>
        <v>3</v>
      </c>
      <c r="X13" s="245">
        <f t="shared" si="12"/>
        <v>6</v>
      </c>
      <c r="Y13" s="245">
        <f t="shared" si="13"/>
        <v>5.25</v>
      </c>
      <c r="Z13" s="245">
        <f t="shared" si="14"/>
        <v>11.25</v>
      </c>
      <c r="AA13" s="246">
        <f t="shared" si="15"/>
        <v>11</v>
      </c>
      <c r="AB13" s="247">
        <f t="shared" si="16"/>
        <v>1</v>
      </c>
      <c r="AC13" s="247">
        <f t="shared" si="17"/>
        <v>1</v>
      </c>
      <c r="AD13" s="247">
        <f t="shared" si="18"/>
        <v>2</v>
      </c>
      <c r="AE13" s="247">
        <f t="shared" si="19"/>
        <v>1</v>
      </c>
      <c r="AF13" s="247">
        <f t="shared" si="20"/>
        <v>1</v>
      </c>
      <c r="AG13" s="247">
        <f t="shared" si="21"/>
        <v>1</v>
      </c>
      <c r="AH13" s="241" t="str">
        <f t="shared" si="22"/>
        <v>1+1</v>
      </c>
      <c r="AI13" s="241">
        <v>1</v>
      </c>
      <c r="AJ13" s="241">
        <v>0</v>
      </c>
      <c r="AK13" s="241">
        <v>16</v>
      </c>
      <c r="AL13" s="241"/>
      <c r="AM13" s="241">
        <f t="shared" si="35"/>
        <v>17</v>
      </c>
      <c r="AN13" s="241">
        <v>-1</v>
      </c>
      <c r="AO13" s="241">
        <v>5</v>
      </c>
      <c r="AP13" s="241">
        <v>4</v>
      </c>
      <c r="AQ13" s="241"/>
      <c r="AR13" s="241"/>
      <c r="AS13" s="265">
        <v>1</v>
      </c>
      <c r="AT13" s="241"/>
      <c r="AU13" s="249">
        <v>1</v>
      </c>
      <c r="AV13" s="249">
        <v>1</v>
      </c>
      <c r="AW13" s="249">
        <v>13</v>
      </c>
      <c r="AX13" s="250">
        <v>2</v>
      </c>
      <c r="AY13" s="234">
        <f t="shared" si="23"/>
        <v>17</v>
      </c>
      <c r="AZ13" s="251">
        <v>1</v>
      </c>
      <c r="BA13" s="252">
        <f t="shared" si="24"/>
        <v>1</v>
      </c>
      <c r="BB13" s="253">
        <f t="shared" si="25"/>
        <v>11</v>
      </c>
      <c r="BC13" s="234">
        <f t="shared" si="26"/>
        <v>13</v>
      </c>
      <c r="BD13" s="254">
        <f t="shared" si="27"/>
        <v>0</v>
      </c>
      <c r="BE13" s="255">
        <f t="shared" si="28"/>
        <v>4</v>
      </c>
      <c r="BF13" s="256">
        <f t="shared" si="34"/>
        <v>4</v>
      </c>
      <c r="BG13" s="256"/>
      <c r="BH13" s="256"/>
      <c r="BI13" s="220">
        <f t="shared" si="29"/>
        <v>4</v>
      </c>
      <c r="BJ13" s="257">
        <v>1</v>
      </c>
      <c r="BK13" s="257">
        <v>0</v>
      </c>
      <c r="BL13" s="257"/>
      <c r="BM13" s="258"/>
      <c r="BN13" s="223">
        <v>1</v>
      </c>
      <c r="BO13" s="259"/>
      <c r="BP13" s="259">
        <v>1</v>
      </c>
      <c r="BQ13" s="259">
        <v>1</v>
      </c>
      <c r="BR13" s="259"/>
      <c r="BS13" s="259"/>
      <c r="BT13" s="259"/>
      <c r="BU13" s="259"/>
      <c r="BV13" s="259"/>
      <c r="BW13" s="259"/>
      <c r="BX13" s="259" t="s">
        <v>518</v>
      </c>
      <c r="BY13" s="259"/>
      <c r="BZ13" s="278">
        <v>1</v>
      </c>
      <c r="CA13" s="261">
        <f t="shared" si="30"/>
        <v>6</v>
      </c>
      <c r="CB13" s="262">
        <f t="shared" si="31"/>
        <v>46.153846153846153</v>
      </c>
      <c r="CC13" s="263">
        <f t="shared" si="32"/>
        <v>25</v>
      </c>
      <c r="CD13" s="259">
        <v>0</v>
      </c>
      <c r="CE13" s="259">
        <v>1</v>
      </c>
      <c r="CF13" s="409" t="s">
        <v>254</v>
      </c>
      <c r="CG13" s="266" t="s">
        <v>517</v>
      </c>
      <c r="CH13" s="231"/>
    </row>
    <row r="14" spans="1:96" s="232" customFormat="1" ht="30" customHeight="1">
      <c r="A14" s="233">
        <v>8</v>
      </c>
      <c r="B14" s="234">
        <v>8</v>
      </c>
      <c r="C14" s="235" t="s">
        <v>256</v>
      </c>
      <c r="D14" s="236">
        <v>66</v>
      </c>
      <c r="E14" s="237">
        <f t="shared" si="0"/>
        <v>2</v>
      </c>
      <c r="F14" s="236">
        <v>62</v>
      </c>
      <c r="G14" s="237">
        <f t="shared" si="1"/>
        <v>2</v>
      </c>
      <c r="H14" s="236">
        <v>65</v>
      </c>
      <c r="I14" s="237">
        <f t="shared" si="2"/>
        <v>2</v>
      </c>
      <c r="J14" s="238">
        <f t="shared" si="3"/>
        <v>193</v>
      </c>
      <c r="K14" s="239">
        <v>67</v>
      </c>
      <c r="L14" s="237">
        <f t="shared" si="4"/>
        <v>2</v>
      </c>
      <c r="M14" s="236">
        <v>51</v>
      </c>
      <c r="N14" s="237">
        <f t="shared" si="5"/>
        <v>2</v>
      </c>
      <c r="O14" s="239">
        <v>47</v>
      </c>
      <c r="P14" s="240">
        <f t="shared" si="6"/>
        <v>2</v>
      </c>
      <c r="Q14" s="238">
        <f t="shared" si="7"/>
        <v>165</v>
      </c>
      <c r="R14" s="241">
        <f t="shared" si="33"/>
        <v>12</v>
      </c>
      <c r="S14" s="242">
        <f t="shared" si="8"/>
        <v>358</v>
      </c>
      <c r="T14" s="264">
        <v>407</v>
      </c>
      <c r="U14" s="244">
        <f t="shared" si="9"/>
        <v>-49</v>
      </c>
      <c r="V14" s="241">
        <f t="shared" si="10"/>
        <v>6</v>
      </c>
      <c r="W14" s="241">
        <f t="shared" si="11"/>
        <v>6</v>
      </c>
      <c r="X14" s="245">
        <f t="shared" si="12"/>
        <v>9</v>
      </c>
      <c r="Y14" s="245">
        <f t="shared" si="13"/>
        <v>10.5</v>
      </c>
      <c r="Z14" s="245">
        <f t="shared" si="14"/>
        <v>19.5</v>
      </c>
      <c r="AA14" s="246">
        <f t="shared" si="15"/>
        <v>20</v>
      </c>
      <c r="AB14" s="247">
        <f t="shared" si="16"/>
        <v>2</v>
      </c>
      <c r="AC14" s="247">
        <f t="shared" si="17"/>
        <v>2</v>
      </c>
      <c r="AD14" s="247">
        <f t="shared" si="18"/>
        <v>2</v>
      </c>
      <c r="AE14" s="247">
        <f t="shared" si="19"/>
        <v>2</v>
      </c>
      <c r="AF14" s="247">
        <f t="shared" si="20"/>
        <v>2</v>
      </c>
      <c r="AG14" s="247">
        <f t="shared" si="21"/>
        <v>2</v>
      </c>
      <c r="AH14" s="241" t="str">
        <f t="shared" si="22"/>
        <v>1+1</v>
      </c>
      <c r="AI14" s="241">
        <v>1</v>
      </c>
      <c r="AJ14" s="241">
        <v>1</v>
      </c>
      <c r="AK14" s="241">
        <v>23</v>
      </c>
      <c r="AL14" s="241">
        <v>1</v>
      </c>
      <c r="AM14" s="241">
        <f t="shared" si="35"/>
        <v>26</v>
      </c>
      <c r="AN14" s="241">
        <v>0</v>
      </c>
      <c r="AO14" s="241">
        <v>3</v>
      </c>
      <c r="AP14" s="241">
        <v>3</v>
      </c>
      <c r="AQ14" s="248">
        <v>1</v>
      </c>
      <c r="AR14" s="270">
        <v>1</v>
      </c>
      <c r="AS14" s="241"/>
      <c r="AT14" s="241"/>
      <c r="AU14" s="249">
        <v>1</v>
      </c>
      <c r="AV14" s="249">
        <v>1</v>
      </c>
      <c r="AW14" s="249">
        <v>20</v>
      </c>
      <c r="AX14" s="250">
        <v>1</v>
      </c>
      <c r="AY14" s="234">
        <f t="shared" si="23"/>
        <v>23</v>
      </c>
      <c r="AZ14" s="251">
        <v>1</v>
      </c>
      <c r="BA14" s="252">
        <f t="shared" si="24"/>
        <v>1</v>
      </c>
      <c r="BB14" s="253">
        <f t="shared" si="25"/>
        <v>20</v>
      </c>
      <c r="BC14" s="234">
        <f t="shared" si="26"/>
        <v>22</v>
      </c>
      <c r="BD14" s="254">
        <f t="shared" si="27"/>
        <v>0</v>
      </c>
      <c r="BE14" s="255">
        <f t="shared" si="28"/>
        <v>1</v>
      </c>
      <c r="BF14" s="256">
        <f t="shared" si="34"/>
        <v>1</v>
      </c>
      <c r="BG14" s="256"/>
      <c r="BH14" s="256"/>
      <c r="BI14" s="220">
        <f t="shared" si="29"/>
        <v>1</v>
      </c>
      <c r="BJ14" s="257"/>
      <c r="BK14" s="257"/>
      <c r="BL14" s="257">
        <v>1</v>
      </c>
      <c r="BM14" s="258">
        <v>0</v>
      </c>
      <c r="BN14" s="279">
        <v>2</v>
      </c>
      <c r="BO14" s="259"/>
      <c r="BP14" s="259">
        <v>1</v>
      </c>
      <c r="BQ14" s="259"/>
      <c r="BR14" s="259">
        <v>1</v>
      </c>
      <c r="BS14" s="259"/>
      <c r="BT14" s="259"/>
      <c r="BU14" s="259">
        <v>1</v>
      </c>
      <c r="BV14" s="259"/>
      <c r="BW14" s="259"/>
      <c r="BX14" s="259"/>
      <c r="BY14" s="259"/>
      <c r="BZ14" s="280">
        <v>1</v>
      </c>
      <c r="CA14" s="261">
        <f t="shared" si="30"/>
        <v>4</v>
      </c>
      <c r="CB14" s="262">
        <f t="shared" si="31"/>
        <v>18.181818181818183</v>
      </c>
      <c r="CC14" s="263">
        <f t="shared" si="32"/>
        <v>15</v>
      </c>
      <c r="CD14" s="259">
        <v>1</v>
      </c>
      <c r="CE14" s="259">
        <v>1</v>
      </c>
      <c r="CF14" s="409" t="s">
        <v>256</v>
      </c>
      <c r="CG14" s="230"/>
      <c r="CH14" s="231"/>
    </row>
    <row r="15" spans="1:96" s="232" customFormat="1" ht="30" customHeight="1">
      <c r="A15" s="233">
        <v>3</v>
      </c>
      <c r="B15" s="234">
        <v>9</v>
      </c>
      <c r="C15" s="281" t="s">
        <v>251</v>
      </c>
      <c r="D15" s="239">
        <v>185</v>
      </c>
      <c r="E15" s="282">
        <f t="shared" si="0"/>
        <v>6</v>
      </c>
      <c r="F15" s="239">
        <v>214</v>
      </c>
      <c r="G15" s="282">
        <f t="shared" si="1"/>
        <v>6</v>
      </c>
      <c r="H15" s="239">
        <v>200</v>
      </c>
      <c r="I15" s="282">
        <f t="shared" si="2"/>
        <v>6</v>
      </c>
      <c r="J15" s="283">
        <f t="shared" si="3"/>
        <v>599</v>
      </c>
      <c r="K15" s="239">
        <v>196</v>
      </c>
      <c r="L15" s="282">
        <f t="shared" si="4"/>
        <v>6</v>
      </c>
      <c r="M15" s="239">
        <v>183</v>
      </c>
      <c r="N15" s="282">
        <f t="shared" si="5"/>
        <v>5</v>
      </c>
      <c r="O15" s="239">
        <v>182</v>
      </c>
      <c r="P15" s="240">
        <f t="shared" si="6"/>
        <v>5</v>
      </c>
      <c r="Q15" s="238">
        <f t="shared" si="7"/>
        <v>561</v>
      </c>
      <c r="R15" s="241">
        <f t="shared" si="33"/>
        <v>34</v>
      </c>
      <c r="S15" s="242">
        <f t="shared" si="8"/>
        <v>1160</v>
      </c>
      <c r="T15" s="264">
        <v>1056</v>
      </c>
      <c r="U15" s="244">
        <f t="shared" si="9"/>
        <v>104</v>
      </c>
      <c r="V15" s="241">
        <f t="shared" si="10"/>
        <v>18</v>
      </c>
      <c r="W15" s="241">
        <f t="shared" si="11"/>
        <v>16</v>
      </c>
      <c r="X15" s="245">
        <f t="shared" si="12"/>
        <v>27</v>
      </c>
      <c r="Y15" s="245">
        <f t="shared" si="13"/>
        <v>28</v>
      </c>
      <c r="Z15" s="245">
        <f t="shared" si="14"/>
        <v>55</v>
      </c>
      <c r="AA15" s="246">
        <f t="shared" si="15"/>
        <v>55</v>
      </c>
      <c r="AB15" s="247">
        <f t="shared" si="16"/>
        <v>6</v>
      </c>
      <c r="AC15" s="247">
        <f t="shared" si="17"/>
        <v>6</v>
      </c>
      <c r="AD15" s="247">
        <f t="shared" si="18"/>
        <v>6</v>
      </c>
      <c r="AE15" s="247">
        <f t="shared" si="19"/>
        <v>6</v>
      </c>
      <c r="AF15" s="247">
        <f t="shared" si="20"/>
        <v>5</v>
      </c>
      <c r="AG15" s="247">
        <f t="shared" si="21"/>
        <v>5</v>
      </c>
      <c r="AH15" s="241" t="str">
        <f t="shared" si="22"/>
        <v>1+3</v>
      </c>
      <c r="AI15" s="241">
        <v>1</v>
      </c>
      <c r="AJ15" s="241">
        <v>2</v>
      </c>
      <c r="AK15" s="241">
        <v>52</v>
      </c>
      <c r="AL15" s="241">
        <v>2</v>
      </c>
      <c r="AM15" s="241">
        <f t="shared" si="35"/>
        <v>57</v>
      </c>
      <c r="AN15" s="241">
        <v>-1</v>
      </c>
      <c r="AO15" s="241">
        <v>1</v>
      </c>
      <c r="AP15" s="241">
        <v>0</v>
      </c>
      <c r="AQ15" s="248">
        <v>1</v>
      </c>
      <c r="AR15" s="265">
        <v>1</v>
      </c>
      <c r="AS15" s="265">
        <v>1</v>
      </c>
      <c r="AT15" s="241"/>
      <c r="AU15" s="249">
        <v>1</v>
      </c>
      <c r="AV15" s="249">
        <v>3</v>
      </c>
      <c r="AW15" s="249">
        <v>58</v>
      </c>
      <c r="AX15" s="250">
        <v>0</v>
      </c>
      <c r="AY15" s="234">
        <f t="shared" si="23"/>
        <v>62</v>
      </c>
      <c r="AZ15" s="251">
        <v>1</v>
      </c>
      <c r="BA15" s="252">
        <f t="shared" si="24"/>
        <v>3</v>
      </c>
      <c r="BB15" s="253">
        <f t="shared" si="25"/>
        <v>55</v>
      </c>
      <c r="BC15" s="234">
        <f t="shared" si="26"/>
        <v>59</v>
      </c>
      <c r="BD15" s="254">
        <f t="shared" si="27"/>
        <v>0</v>
      </c>
      <c r="BE15" s="284">
        <f t="shared" si="28"/>
        <v>3</v>
      </c>
      <c r="BF15" s="256">
        <f t="shared" si="34"/>
        <v>3</v>
      </c>
      <c r="BG15" s="256"/>
      <c r="BH15" s="256">
        <v>1</v>
      </c>
      <c r="BI15" s="220">
        <f t="shared" si="29"/>
        <v>2</v>
      </c>
      <c r="BJ15" s="257"/>
      <c r="BK15" s="257"/>
      <c r="BL15" s="257">
        <v>2</v>
      </c>
      <c r="BM15" s="258">
        <v>0</v>
      </c>
      <c r="BN15" s="285">
        <v>3</v>
      </c>
      <c r="BO15" s="259">
        <v>1</v>
      </c>
      <c r="BP15" s="259">
        <v>1</v>
      </c>
      <c r="BQ15" s="259"/>
      <c r="BR15" s="259">
        <v>1</v>
      </c>
      <c r="BS15" s="259"/>
      <c r="BT15" s="259"/>
      <c r="BU15" s="259"/>
      <c r="BV15" s="259"/>
      <c r="BW15" s="259"/>
      <c r="BX15" s="259"/>
      <c r="BY15" s="259"/>
      <c r="BZ15" s="278">
        <v>1</v>
      </c>
      <c r="CA15" s="261">
        <f t="shared" si="30"/>
        <v>7</v>
      </c>
      <c r="CB15" s="262">
        <f t="shared" si="31"/>
        <v>11.864406779661017</v>
      </c>
      <c r="CC15" s="263">
        <f t="shared" si="32"/>
        <v>12</v>
      </c>
      <c r="CD15" s="259">
        <v>0</v>
      </c>
      <c r="CE15" s="259">
        <v>1</v>
      </c>
      <c r="CF15" s="409" t="s">
        <v>251</v>
      </c>
      <c r="CG15" s="266"/>
      <c r="CH15" s="231"/>
    </row>
    <row r="16" spans="1:96" s="232" customFormat="1" ht="30" customHeight="1">
      <c r="A16" s="233">
        <v>12</v>
      </c>
      <c r="B16" s="234">
        <v>10</v>
      </c>
      <c r="C16" s="235" t="s">
        <v>260</v>
      </c>
      <c r="D16" s="239">
        <v>55</v>
      </c>
      <c r="E16" s="282">
        <f t="shared" si="0"/>
        <v>2</v>
      </c>
      <c r="F16" s="239">
        <v>34</v>
      </c>
      <c r="G16" s="282">
        <f t="shared" si="1"/>
        <v>1</v>
      </c>
      <c r="H16" s="239">
        <v>50</v>
      </c>
      <c r="I16" s="282">
        <f t="shared" si="2"/>
        <v>2</v>
      </c>
      <c r="J16" s="283">
        <f t="shared" si="3"/>
        <v>139</v>
      </c>
      <c r="K16" s="239">
        <v>54</v>
      </c>
      <c r="L16" s="282">
        <f t="shared" si="4"/>
        <v>2</v>
      </c>
      <c r="M16" s="239">
        <v>38</v>
      </c>
      <c r="N16" s="282">
        <f t="shared" si="5"/>
        <v>1</v>
      </c>
      <c r="O16" s="239">
        <v>40</v>
      </c>
      <c r="P16" s="240">
        <f t="shared" si="6"/>
        <v>1</v>
      </c>
      <c r="Q16" s="238">
        <f t="shared" si="7"/>
        <v>132</v>
      </c>
      <c r="R16" s="241">
        <f t="shared" si="33"/>
        <v>9</v>
      </c>
      <c r="S16" s="242">
        <f t="shared" si="8"/>
        <v>271</v>
      </c>
      <c r="T16" s="264">
        <v>290</v>
      </c>
      <c r="U16" s="244">
        <f t="shared" si="9"/>
        <v>-19</v>
      </c>
      <c r="V16" s="241">
        <f t="shared" si="10"/>
        <v>5</v>
      </c>
      <c r="W16" s="241">
        <f t="shared" si="11"/>
        <v>4</v>
      </c>
      <c r="X16" s="245">
        <f t="shared" si="12"/>
        <v>7.5</v>
      </c>
      <c r="Y16" s="245">
        <f t="shared" si="13"/>
        <v>7</v>
      </c>
      <c r="Z16" s="245">
        <f t="shared" si="14"/>
        <v>14.5</v>
      </c>
      <c r="AA16" s="246">
        <f t="shared" si="15"/>
        <v>15</v>
      </c>
      <c r="AB16" s="247">
        <f t="shared" si="16"/>
        <v>2</v>
      </c>
      <c r="AC16" s="247">
        <f t="shared" si="17"/>
        <v>1</v>
      </c>
      <c r="AD16" s="247">
        <f t="shared" si="18"/>
        <v>2</v>
      </c>
      <c r="AE16" s="247">
        <f t="shared" si="19"/>
        <v>2</v>
      </c>
      <c r="AF16" s="247">
        <f t="shared" si="20"/>
        <v>1</v>
      </c>
      <c r="AG16" s="247">
        <f t="shared" si="21"/>
        <v>1</v>
      </c>
      <c r="AH16" s="241" t="str">
        <f t="shared" si="22"/>
        <v>1+1</v>
      </c>
      <c r="AI16" s="241">
        <v>1</v>
      </c>
      <c r="AJ16" s="241">
        <v>0</v>
      </c>
      <c r="AK16" s="241">
        <v>18</v>
      </c>
      <c r="AL16" s="241"/>
      <c r="AM16" s="241">
        <f t="shared" si="35"/>
        <v>19</v>
      </c>
      <c r="AN16" s="241">
        <v>-1</v>
      </c>
      <c r="AO16" s="241">
        <v>4</v>
      </c>
      <c r="AP16" s="241">
        <v>3</v>
      </c>
      <c r="AQ16" s="241"/>
      <c r="AR16" s="241"/>
      <c r="AS16" s="265">
        <v>1</v>
      </c>
      <c r="AT16" s="241"/>
      <c r="AU16" s="252">
        <v>1</v>
      </c>
      <c r="AV16" s="252">
        <v>1</v>
      </c>
      <c r="AW16" s="252">
        <v>14</v>
      </c>
      <c r="AX16" s="250">
        <v>2</v>
      </c>
      <c r="AY16" s="234">
        <f t="shared" si="23"/>
        <v>18</v>
      </c>
      <c r="AZ16" s="251">
        <v>1</v>
      </c>
      <c r="BA16" s="252">
        <f t="shared" si="24"/>
        <v>1</v>
      </c>
      <c r="BB16" s="253">
        <f t="shared" si="25"/>
        <v>15</v>
      </c>
      <c r="BC16" s="234">
        <f t="shared" si="26"/>
        <v>17</v>
      </c>
      <c r="BD16" s="254">
        <f t="shared" si="27"/>
        <v>0</v>
      </c>
      <c r="BE16" s="255">
        <f t="shared" si="28"/>
        <v>1</v>
      </c>
      <c r="BF16" s="256">
        <f t="shared" si="34"/>
        <v>1</v>
      </c>
      <c r="BG16" s="256"/>
      <c r="BH16" s="256"/>
      <c r="BI16" s="220">
        <f t="shared" si="29"/>
        <v>1</v>
      </c>
      <c r="BJ16" s="257">
        <v>1</v>
      </c>
      <c r="BK16" s="257">
        <v>0</v>
      </c>
      <c r="BL16" s="257"/>
      <c r="BM16" s="258"/>
      <c r="BN16" s="223">
        <v>1</v>
      </c>
      <c r="BO16" s="268"/>
      <c r="BP16" s="268">
        <v>1</v>
      </c>
      <c r="BQ16" s="268" t="s">
        <v>518</v>
      </c>
      <c r="BR16" s="268"/>
      <c r="BS16" s="268"/>
      <c r="BT16" s="268"/>
      <c r="BU16" s="268"/>
      <c r="BV16" s="268"/>
      <c r="BW16" s="268"/>
      <c r="BX16" s="268"/>
      <c r="BY16" s="268"/>
      <c r="BZ16" s="278"/>
      <c r="CA16" s="261">
        <f t="shared" si="30"/>
        <v>2</v>
      </c>
      <c r="CB16" s="262">
        <f t="shared" si="31"/>
        <v>11.764705882352942</v>
      </c>
      <c r="CC16" s="263">
        <f t="shared" si="32"/>
        <v>10</v>
      </c>
      <c r="CD16" s="268">
        <v>1</v>
      </c>
      <c r="CE16" s="268">
        <v>1</v>
      </c>
      <c r="CF16" s="409" t="s">
        <v>260</v>
      </c>
      <c r="CG16" s="266" t="s">
        <v>517</v>
      </c>
    </row>
    <row r="17" spans="1:86" s="232" customFormat="1" ht="30" customHeight="1">
      <c r="A17" s="233">
        <v>2</v>
      </c>
      <c r="B17" s="234">
        <v>11</v>
      </c>
      <c r="C17" s="271" t="s">
        <v>250</v>
      </c>
      <c r="D17" s="239">
        <v>266</v>
      </c>
      <c r="E17" s="282">
        <f t="shared" si="0"/>
        <v>8</v>
      </c>
      <c r="F17" s="239">
        <v>227</v>
      </c>
      <c r="G17" s="282">
        <f t="shared" si="1"/>
        <v>7</v>
      </c>
      <c r="H17" s="239">
        <v>206</v>
      </c>
      <c r="I17" s="282">
        <f t="shared" si="2"/>
        <v>6</v>
      </c>
      <c r="J17" s="283">
        <f t="shared" si="3"/>
        <v>699</v>
      </c>
      <c r="K17" s="239">
        <v>188</v>
      </c>
      <c r="L17" s="282">
        <f t="shared" si="4"/>
        <v>6</v>
      </c>
      <c r="M17" s="239">
        <v>215</v>
      </c>
      <c r="N17" s="282">
        <f t="shared" si="5"/>
        <v>6</v>
      </c>
      <c r="O17" s="239">
        <v>193</v>
      </c>
      <c r="P17" s="240">
        <f t="shared" si="6"/>
        <v>6</v>
      </c>
      <c r="Q17" s="238">
        <f t="shared" si="7"/>
        <v>596</v>
      </c>
      <c r="R17" s="241">
        <f t="shared" si="33"/>
        <v>39</v>
      </c>
      <c r="S17" s="242">
        <f t="shared" si="8"/>
        <v>1295</v>
      </c>
      <c r="T17" s="243">
        <v>1148</v>
      </c>
      <c r="U17" s="244">
        <f t="shared" si="9"/>
        <v>147</v>
      </c>
      <c r="V17" s="241">
        <f t="shared" si="10"/>
        <v>21</v>
      </c>
      <c r="W17" s="241">
        <f t="shared" si="11"/>
        <v>18</v>
      </c>
      <c r="X17" s="245">
        <f t="shared" si="12"/>
        <v>31.5</v>
      </c>
      <c r="Y17" s="245">
        <f t="shared" si="13"/>
        <v>31.5</v>
      </c>
      <c r="Z17" s="245">
        <f t="shared" si="14"/>
        <v>63</v>
      </c>
      <c r="AA17" s="246">
        <f t="shared" si="15"/>
        <v>63</v>
      </c>
      <c r="AB17" s="247">
        <f t="shared" si="16"/>
        <v>8</v>
      </c>
      <c r="AC17" s="247">
        <f t="shared" si="17"/>
        <v>7</v>
      </c>
      <c r="AD17" s="247">
        <f t="shared" si="18"/>
        <v>6</v>
      </c>
      <c r="AE17" s="247">
        <f t="shared" si="19"/>
        <v>6</v>
      </c>
      <c r="AF17" s="247">
        <f t="shared" si="20"/>
        <v>6</v>
      </c>
      <c r="AG17" s="247">
        <f t="shared" si="21"/>
        <v>6</v>
      </c>
      <c r="AH17" s="241" t="str">
        <f t="shared" si="22"/>
        <v>1+3</v>
      </c>
      <c r="AI17" s="241">
        <v>1</v>
      </c>
      <c r="AJ17" s="241">
        <v>3</v>
      </c>
      <c r="AK17" s="241">
        <v>59</v>
      </c>
      <c r="AL17" s="241">
        <v>1</v>
      </c>
      <c r="AM17" s="241">
        <f t="shared" si="35"/>
        <v>64</v>
      </c>
      <c r="AN17" s="241">
        <v>0</v>
      </c>
      <c r="AO17" s="241">
        <v>2</v>
      </c>
      <c r="AP17" s="241">
        <v>2</v>
      </c>
      <c r="AQ17" s="248">
        <v>1</v>
      </c>
      <c r="AR17" s="241"/>
      <c r="AS17" s="241"/>
      <c r="AT17" s="241"/>
      <c r="AU17" s="252">
        <v>1</v>
      </c>
      <c r="AV17" s="252">
        <v>3</v>
      </c>
      <c r="AW17" s="252">
        <v>59</v>
      </c>
      <c r="AX17" s="267">
        <v>3</v>
      </c>
      <c r="AY17" s="234">
        <f t="shared" si="23"/>
        <v>66</v>
      </c>
      <c r="AZ17" s="251">
        <v>1</v>
      </c>
      <c r="BA17" s="252">
        <f t="shared" si="24"/>
        <v>3</v>
      </c>
      <c r="BB17" s="253">
        <f t="shared" si="25"/>
        <v>63</v>
      </c>
      <c r="BC17" s="234">
        <f t="shared" si="26"/>
        <v>67</v>
      </c>
      <c r="BD17" s="254">
        <f t="shared" si="27"/>
        <v>0</v>
      </c>
      <c r="BE17" s="273">
        <f t="shared" si="28"/>
        <v>-1</v>
      </c>
      <c r="BF17" s="256">
        <f t="shared" si="34"/>
        <v>-1</v>
      </c>
      <c r="BG17" s="256"/>
      <c r="BH17" s="256">
        <v>1</v>
      </c>
      <c r="BI17" s="220">
        <f t="shared" si="29"/>
        <v>-2</v>
      </c>
      <c r="BJ17" s="257"/>
      <c r="BK17" s="257"/>
      <c r="BL17" s="257">
        <v>3</v>
      </c>
      <c r="BM17" s="258">
        <v>0</v>
      </c>
      <c r="BN17" s="223">
        <v>4</v>
      </c>
      <c r="BO17" s="268"/>
      <c r="BP17" s="268">
        <v>1</v>
      </c>
      <c r="BQ17" s="268">
        <v>1</v>
      </c>
      <c r="BR17" s="268"/>
      <c r="BS17" s="268"/>
      <c r="BT17" s="268"/>
      <c r="BU17" s="268">
        <v>1</v>
      </c>
      <c r="BV17" s="268"/>
      <c r="BW17" s="268"/>
      <c r="BX17" s="268"/>
      <c r="BY17" s="268"/>
      <c r="BZ17" s="278">
        <v>1</v>
      </c>
      <c r="CA17" s="261">
        <f t="shared" si="30"/>
        <v>4</v>
      </c>
      <c r="CB17" s="262">
        <f t="shared" si="31"/>
        <v>5.9701492537313436</v>
      </c>
      <c r="CC17" s="263">
        <f t="shared" si="32"/>
        <v>5</v>
      </c>
      <c r="CD17" s="268"/>
      <c r="CE17" s="259">
        <v>1</v>
      </c>
      <c r="CF17" s="409" t="s">
        <v>250</v>
      </c>
      <c r="CG17" s="230"/>
      <c r="CH17" s="231"/>
    </row>
    <row r="18" spans="1:86" s="232" customFormat="1" ht="30" customHeight="1">
      <c r="A18" s="233">
        <v>5</v>
      </c>
      <c r="B18" s="234">
        <v>12</v>
      </c>
      <c r="C18" s="235" t="s">
        <v>253</v>
      </c>
      <c r="D18" s="239">
        <v>12</v>
      </c>
      <c r="E18" s="282">
        <f t="shared" si="0"/>
        <v>1</v>
      </c>
      <c r="F18" s="239">
        <v>28</v>
      </c>
      <c r="G18" s="282">
        <f t="shared" si="1"/>
        <v>1</v>
      </c>
      <c r="H18" s="239">
        <v>23</v>
      </c>
      <c r="I18" s="282">
        <f t="shared" si="2"/>
        <v>1</v>
      </c>
      <c r="J18" s="283">
        <f t="shared" si="3"/>
        <v>63</v>
      </c>
      <c r="K18" s="239">
        <v>14</v>
      </c>
      <c r="L18" s="282">
        <f t="shared" si="4"/>
        <v>1</v>
      </c>
      <c r="M18" s="239">
        <v>11</v>
      </c>
      <c r="N18" s="282">
        <f t="shared" si="5"/>
        <v>1</v>
      </c>
      <c r="O18" s="239">
        <v>10</v>
      </c>
      <c r="P18" s="240">
        <f t="shared" si="6"/>
        <v>1</v>
      </c>
      <c r="Q18" s="238">
        <f t="shared" si="7"/>
        <v>35</v>
      </c>
      <c r="R18" s="241">
        <f t="shared" si="33"/>
        <v>6</v>
      </c>
      <c r="S18" s="242">
        <f t="shared" si="8"/>
        <v>98</v>
      </c>
      <c r="T18" s="264">
        <v>83</v>
      </c>
      <c r="U18" s="244">
        <f t="shared" si="9"/>
        <v>15</v>
      </c>
      <c r="V18" s="241">
        <f t="shared" si="10"/>
        <v>3</v>
      </c>
      <c r="W18" s="241">
        <f t="shared" si="11"/>
        <v>3</v>
      </c>
      <c r="X18" s="245">
        <f t="shared" si="12"/>
        <v>4.5</v>
      </c>
      <c r="Y18" s="245">
        <f t="shared" si="13"/>
        <v>5.25</v>
      </c>
      <c r="Z18" s="245">
        <f t="shared" si="14"/>
        <v>9.75</v>
      </c>
      <c r="AA18" s="246">
        <f t="shared" si="15"/>
        <v>10</v>
      </c>
      <c r="AB18" s="247">
        <f t="shared" si="16"/>
        <v>1</v>
      </c>
      <c r="AC18" s="247">
        <f t="shared" si="17"/>
        <v>1</v>
      </c>
      <c r="AD18" s="247">
        <f t="shared" si="18"/>
        <v>1</v>
      </c>
      <c r="AE18" s="247">
        <f t="shared" si="19"/>
        <v>1</v>
      </c>
      <c r="AF18" s="247">
        <f t="shared" si="20"/>
        <v>1</v>
      </c>
      <c r="AG18" s="247">
        <f t="shared" si="21"/>
        <v>1</v>
      </c>
      <c r="AH18" s="241" t="str">
        <f t="shared" si="22"/>
        <v>1</v>
      </c>
      <c r="AI18" s="241">
        <v>1</v>
      </c>
      <c r="AJ18" s="241">
        <v>0</v>
      </c>
      <c r="AK18" s="241">
        <v>12</v>
      </c>
      <c r="AL18" s="241"/>
      <c r="AM18" s="241">
        <f t="shared" si="35"/>
        <v>13</v>
      </c>
      <c r="AN18" s="241">
        <v>0</v>
      </c>
      <c r="AO18" s="241">
        <v>2</v>
      </c>
      <c r="AP18" s="241">
        <v>2</v>
      </c>
      <c r="AQ18" s="241"/>
      <c r="AR18" s="241"/>
      <c r="AS18" s="241"/>
      <c r="AT18" s="241"/>
      <c r="AU18" s="249">
        <v>1</v>
      </c>
      <c r="AV18" s="249">
        <v>0</v>
      </c>
      <c r="AW18" s="249">
        <v>9</v>
      </c>
      <c r="AX18" s="250">
        <v>3</v>
      </c>
      <c r="AY18" s="234">
        <f t="shared" si="23"/>
        <v>13</v>
      </c>
      <c r="AZ18" s="251">
        <v>1</v>
      </c>
      <c r="BA18" s="252">
        <f t="shared" si="24"/>
        <v>0</v>
      </c>
      <c r="BB18" s="253">
        <f t="shared" si="25"/>
        <v>10</v>
      </c>
      <c r="BC18" s="234">
        <f t="shared" si="26"/>
        <v>11</v>
      </c>
      <c r="BD18" s="254">
        <f t="shared" si="27"/>
        <v>0</v>
      </c>
      <c r="BE18" s="286">
        <f t="shared" si="28"/>
        <v>2</v>
      </c>
      <c r="BF18" s="256">
        <f t="shared" si="34"/>
        <v>2</v>
      </c>
      <c r="BG18" s="256"/>
      <c r="BH18" s="256"/>
      <c r="BI18" s="220">
        <f t="shared" si="29"/>
        <v>2</v>
      </c>
      <c r="BJ18" s="257">
        <v>1</v>
      </c>
      <c r="BK18" s="257">
        <v>0</v>
      </c>
      <c r="BL18" s="257"/>
      <c r="BM18" s="258"/>
      <c r="BN18" s="223"/>
      <c r="BO18" s="259"/>
      <c r="BP18" s="259"/>
      <c r="BQ18" s="259"/>
      <c r="BR18" s="259">
        <v>1</v>
      </c>
      <c r="BS18" s="259"/>
      <c r="BT18" s="259"/>
      <c r="BU18" s="259">
        <v>1</v>
      </c>
      <c r="BV18" s="259"/>
      <c r="BW18" s="259"/>
      <c r="BX18" s="259">
        <v>1</v>
      </c>
      <c r="BY18" s="259"/>
      <c r="BZ18" s="278"/>
      <c r="CA18" s="261">
        <f t="shared" si="30"/>
        <v>2</v>
      </c>
      <c r="CB18" s="262">
        <f t="shared" si="31"/>
        <v>18.181818181818183</v>
      </c>
      <c r="CC18" s="263">
        <f t="shared" si="32"/>
        <v>15</v>
      </c>
      <c r="CD18" s="259"/>
      <c r="CE18" s="268">
        <v>1</v>
      </c>
      <c r="CF18" s="409" t="s">
        <v>253</v>
      </c>
      <c r="CG18" s="230"/>
      <c r="CH18" s="231"/>
    </row>
    <row r="19" spans="1:86" s="232" customFormat="1" ht="30" customHeight="1">
      <c r="A19" s="233">
        <v>26</v>
      </c>
      <c r="B19" s="234">
        <v>13</v>
      </c>
      <c r="C19" s="271" t="s">
        <v>274</v>
      </c>
      <c r="D19" s="239">
        <v>320</v>
      </c>
      <c r="E19" s="282">
        <f t="shared" si="0"/>
        <v>9</v>
      </c>
      <c r="F19" s="239">
        <v>311</v>
      </c>
      <c r="G19" s="282">
        <f t="shared" si="1"/>
        <v>9</v>
      </c>
      <c r="H19" s="239">
        <v>261</v>
      </c>
      <c r="I19" s="282">
        <f t="shared" si="2"/>
        <v>8</v>
      </c>
      <c r="J19" s="283">
        <f t="shared" si="3"/>
        <v>892</v>
      </c>
      <c r="K19" s="239">
        <v>292</v>
      </c>
      <c r="L19" s="282">
        <f t="shared" si="4"/>
        <v>9</v>
      </c>
      <c r="M19" s="239">
        <v>269</v>
      </c>
      <c r="N19" s="282">
        <f t="shared" si="5"/>
        <v>8</v>
      </c>
      <c r="O19" s="239">
        <v>302</v>
      </c>
      <c r="P19" s="240">
        <f t="shared" si="6"/>
        <v>9</v>
      </c>
      <c r="Q19" s="238">
        <f t="shared" si="7"/>
        <v>863</v>
      </c>
      <c r="R19" s="241">
        <f t="shared" si="33"/>
        <v>52</v>
      </c>
      <c r="S19" s="242">
        <f t="shared" si="8"/>
        <v>1755</v>
      </c>
      <c r="T19" s="264">
        <v>1546</v>
      </c>
      <c r="U19" s="244">
        <f t="shared" si="9"/>
        <v>209</v>
      </c>
      <c r="V19" s="241">
        <f t="shared" si="10"/>
        <v>26</v>
      </c>
      <c r="W19" s="241">
        <f t="shared" si="11"/>
        <v>26</v>
      </c>
      <c r="X19" s="245">
        <f t="shared" si="12"/>
        <v>39</v>
      </c>
      <c r="Y19" s="245">
        <f t="shared" si="13"/>
        <v>45.5</v>
      </c>
      <c r="Z19" s="245">
        <f t="shared" si="14"/>
        <v>84.5</v>
      </c>
      <c r="AA19" s="246">
        <f t="shared" si="15"/>
        <v>85</v>
      </c>
      <c r="AB19" s="247">
        <f t="shared" si="16"/>
        <v>9</v>
      </c>
      <c r="AC19" s="247">
        <f t="shared" si="17"/>
        <v>9</v>
      </c>
      <c r="AD19" s="247">
        <f t="shared" si="18"/>
        <v>8</v>
      </c>
      <c r="AE19" s="247">
        <f t="shared" si="19"/>
        <v>9</v>
      </c>
      <c r="AF19" s="247">
        <f t="shared" si="20"/>
        <v>8</v>
      </c>
      <c r="AG19" s="247">
        <f t="shared" si="21"/>
        <v>9</v>
      </c>
      <c r="AH19" s="241" t="str">
        <f t="shared" si="22"/>
        <v>1+4</v>
      </c>
      <c r="AI19" s="241">
        <v>1</v>
      </c>
      <c r="AJ19" s="241">
        <v>3</v>
      </c>
      <c r="AK19" s="241">
        <v>79</v>
      </c>
      <c r="AL19" s="241">
        <v>3</v>
      </c>
      <c r="AM19" s="241">
        <f t="shared" si="35"/>
        <v>86</v>
      </c>
      <c r="AN19" s="241">
        <v>0</v>
      </c>
      <c r="AO19" s="241">
        <v>7</v>
      </c>
      <c r="AP19" s="241">
        <v>7</v>
      </c>
      <c r="AQ19" s="248">
        <v>3</v>
      </c>
      <c r="AR19" s="241"/>
      <c r="AS19" s="241"/>
      <c r="AT19" s="241"/>
      <c r="AU19" s="249">
        <v>1</v>
      </c>
      <c r="AV19" s="249">
        <v>4</v>
      </c>
      <c r="AW19" s="249">
        <v>80</v>
      </c>
      <c r="AX19" s="250">
        <v>1</v>
      </c>
      <c r="AY19" s="234">
        <f t="shared" si="23"/>
        <v>86</v>
      </c>
      <c r="AZ19" s="251">
        <v>1</v>
      </c>
      <c r="BA19" s="252">
        <f t="shared" si="24"/>
        <v>4</v>
      </c>
      <c r="BB19" s="253">
        <f t="shared" si="25"/>
        <v>85</v>
      </c>
      <c r="BC19" s="234">
        <f t="shared" si="26"/>
        <v>90</v>
      </c>
      <c r="BD19" s="254">
        <f t="shared" si="27"/>
        <v>0</v>
      </c>
      <c r="BE19" s="287">
        <f t="shared" si="28"/>
        <v>-4</v>
      </c>
      <c r="BF19" s="256">
        <f t="shared" si="34"/>
        <v>-4</v>
      </c>
      <c r="BG19" s="256"/>
      <c r="BH19" s="256">
        <v>5</v>
      </c>
      <c r="BI19" s="220">
        <f t="shared" si="29"/>
        <v>-9</v>
      </c>
      <c r="BJ19" s="257"/>
      <c r="BK19" s="257"/>
      <c r="BL19" s="257">
        <v>3</v>
      </c>
      <c r="BM19" s="258">
        <v>0</v>
      </c>
      <c r="BN19" s="223">
        <v>3</v>
      </c>
      <c r="BO19" s="259"/>
      <c r="BP19" s="259">
        <v>1</v>
      </c>
      <c r="BQ19" s="259">
        <v>1</v>
      </c>
      <c r="BR19" s="259"/>
      <c r="BS19" s="259"/>
      <c r="BT19" s="259"/>
      <c r="BU19" s="259"/>
      <c r="BV19" s="259">
        <v>1</v>
      </c>
      <c r="BW19" s="259"/>
      <c r="BX19" s="259">
        <v>1</v>
      </c>
      <c r="BY19" s="259"/>
      <c r="BZ19" s="278">
        <v>1</v>
      </c>
      <c r="CA19" s="261">
        <f t="shared" si="30"/>
        <v>0</v>
      </c>
      <c r="CB19" s="262">
        <f t="shared" si="31"/>
        <v>0</v>
      </c>
      <c r="CC19" s="263">
        <f t="shared" si="32"/>
        <v>2</v>
      </c>
      <c r="CD19" s="259"/>
      <c r="CE19" s="259">
        <v>1</v>
      </c>
      <c r="CF19" s="409" t="s">
        <v>274</v>
      </c>
      <c r="CG19" s="230"/>
    </row>
    <row r="20" spans="1:86" s="232" customFormat="1" ht="30" customHeight="1">
      <c r="A20" s="233">
        <v>27</v>
      </c>
      <c r="B20" s="234">
        <v>14</v>
      </c>
      <c r="C20" s="235" t="s">
        <v>275</v>
      </c>
      <c r="D20" s="239">
        <v>50</v>
      </c>
      <c r="E20" s="282">
        <f t="shared" si="0"/>
        <v>2</v>
      </c>
      <c r="F20" s="239">
        <v>42</v>
      </c>
      <c r="G20" s="282">
        <f t="shared" si="1"/>
        <v>1</v>
      </c>
      <c r="H20" s="239">
        <v>41</v>
      </c>
      <c r="I20" s="282">
        <f t="shared" si="2"/>
        <v>1</v>
      </c>
      <c r="J20" s="283">
        <f t="shared" si="3"/>
        <v>133</v>
      </c>
      <c r="K20" s="239">
        <v>23</v>
      </c>
      <c r="L20" s="282">
        <f t="shared" si="4"/>
        <v>1</v>
      </c>
      <c r="M20" s="239">
        <v>26</v>
      </c>
      <c r="N20" s="282">
        <f t="shared" si="5"/>
        <v>1</v>
      </c>
      <c r="O20" s="239">
        <v>28</v>
      </c>
      <c r="P20" s="240">
        <f t="shared" si="6"/>
        <v>1</v>
      </c>
      <c r="Q20" s="238">
        <f t="shared" si="7"/>
        <v>77</v>
      </c>
      <c r="R20" s="241">
        <f t="shared" si="33"/>
        <v>7</v>
      </c>
      <c r="S20" s="242">
        <f t="shared" si="8"/>
        <v>210</v>
      </c>
      <c r="T20" s="243">
        <v>248</v>
      </c>
      <c r="U20" s="244">
        <f t="shared" si="9"/>
        <v>-38</v>
      </c>
      <c r="V20" s="241">
        <f t="shared" si="10"/>
        <v>4</v>
      </c>
      <c r="W20" s="241">
        <f t="shared" si="11"/>
        <v>3</v>
      </c>
      <c r="X20" s="245">
        <f t="shared" si="12"/>
        <v>6</v>
      </c>
      <c r="Y20" s="245">
        <f t="shared" si="13"/>
        <v>5.25</v>
      </c>
      <c r="Z20" s="245">
        <f t="shared" si="14"/>
        <v>11.25</v>
      </c>
      <c r="AA20" s="246">
        <f t="shared" si="15"/>
        <v>11</v>
      </c>
      <c r="AB20" s="247">
        <f t="shared" si="16"/>
        <v>2</v>
      </c>
      <c r="AC20" s="247">
        <f t="shared" si="17"/>
        <v>1</v>
      </c>
      <c r="AD20" s="247">
        <f t="shared" si="18"/>
        <v>1</v>
      </c>
      <c r="AE20" s="247">
        <f t="shared" si="19"/>
        <v>1</v>
      </c>
      <c r="AF20" s="247">
        <f t="shared" si="20"/>
        <v>1</v>
      </c>
      <c r="AG20" s="247">
        <f t="shared" si="21"/>
        <v>1</v>
      </c>
      <c r="AH20" s="241" t="str">
        <f t="shared" si="22"/>
        <v>1+1</v>
      </c>
      <c r="AI20" s="241">
        <v>1</v>
      </c>
      <c r="AJ20" s="241">
        <v>1</v>
      </c>
      <c r="AK20" s="241">
        <v>15</v>
      </c>
      <c r="AL20" s="241">
        <v>2</v>
      </c>
      <c r="AM20" s="241">
        <f t="shared" si="35"/>
        <v>19</v>
      </c>
      <c r="AN20" s="241">
        <v>0</v>
      </c>
      <c r="AO20" s="241">
        <v>5</v>
      </c>
      <c r="AP20" s="241">
        <v>5</v>
      </c>
      <c r="AQ20" s="248">
        <v>1</v>
      </c>
      <c r="AR20" s="241"/>
      <c r="AS20" s="241"/>
      <c r="AT20" s="241"/>
      <c r="AU20" s="252">
        <v>1</v>
      </c>
      <c r="AV20" s="252">
        <v>1</v>
      </c>
      <c r="AW20" s="252">
        <v>14</v>
      </c>
      <c r="AX20" s="267"/>
      <c r="AY20" s="234">
        <f t="shared" si="23"/>
        <v>16</v>
      </c>
      <c r="AZ20" s="251">
        <v>1</v>
      </c>
      <c r="BA20" s="252">
        <f t="shared" si="24"/>
        <v>1</v>
      </c>
      <c r="BB20" s="253">
        <f t="shared" si="25"/>
        <v>11</v>
      </c>
      <c r="BC20" s="234">
        <f t="shared" si="26"/>
        <v>13</v>
      </c>
      <c r="BD20" s="254">
        <f t="shared" si="27"/>
        <v>0</v>
      </c>
      <c r="BE20" s="286">
        <f t="shared" si="28"/>
        <v>3</v>
      </c>
      <c r="BF20" s="256">
        <f t="shared" si="34"/>
        <v>3</v>
      </c>
      <c r="BG20" s="256"/>
      <c r="BH20" s="256"/>
      <c r="BI20" s="220">
        <f t="shared" si="29"/>
        <v>3</v>
      </c>
      <c r="BJ20" s="257">
        <v>1</v>
      </c>
      <c r="BK20" s="257">
        <v>0</v>
      </c>
      <c r="BL20" s="257"/>
      <c r="BM20" s="258"/>
      <c r="BN20" s="223">
        <v>1</v>
      </c>
      <c r="BO20" s="268"/>
      <c r="BP20" s="268">
        <v>1</v>
      </c>
      <c r="BQ20" s="268"/>
      <c r="BR20" s="268">
        <v>1</v>
      </c>
      <c r="BS20" s="268"/>
      <c r="BT20" s="268"/>
      <c r="BU20" s="268"/>
      <c r="BV20" s="268"/>
      <c r="BW20" s="268"/>
      <c r="BX20" s="268"/>
      <c r="BY20" s="268"/>
      <c r="BZ20" s="278"/>
      <c r="CA20" s="261">
        <f t="shared" si="30"/>
        <v>4</v>
      </c>
      <c r="CB20" s="262">
        <f t="shared" si="31"/>
        <v>30.76923076923077</v>
      </c>
      <c r="CC20" s="263">
        <f t="shared" si="32"/>
        <v>20</v>
      </c>
      <c r="CD20" s="268">
        <v>1</v>
      </c>
      <c r="CE20" s="259"/>
      <c r="CF20" s="409" t="s">
        <v>275</v>
      </c>
      <c r="CG20" s="230"/>
    </row>
    <row r="21" spans="1:86" s="232" customFormat="1" ht="30" customHeight="1">
      <c r="A21" s="233">
        <v>13</v>
      </c>
      <c r="B21" s="234">
        <v>15</v>
      </c>
      <c r="C21" s="235" t="s">
        <v>261</v>
      </c>
      <c r="D21" s="239">
        <v>269</v>
      </c>
      <c r="E21" s="282">
        <f t="shared" si="0"/>
        <v>8</v>
      </c>
      <c r="F21" s="239">
        <v>266</v>
      </c>
      <c r="G21" s="282">
        <f t="shared" si="1"/>
        <v>8</v>
      </c>
      <c r="H21" s="239">
        <v>235</v>
      </c>
      <c r="I21" s="282">
        <f t="shared" si="2"/>
        <v>7</v>
      </c>
      <c r="J21" s="283">
        <f t="shared" si="3"/>
        <v>770</v>
      </c>
      <c r="K21" s="239">
        <v>238</v>
      </c>
      <c r="L21" s="282">
        <f t="shared" si="4"/>
        <v>7</v>
      </c>
      <c r="M21" s="239">
        <v>202</v>
      </c>
      <c r="N21" s="282">
        <f t="shared" si="5"/>
        <v>6</v>
      </c>
      <c r="O21" s="239">
        <v>205</v>
      </c>
      <c r="P21" s="240">
        <f t="shared" si="6"/>
        <v>6</v>
      </c>
      <c r="Q21" s="238">
        <f t="shared" si="7"/>
        <v>645</v>
      </c>
      <c r="R21" s="241">
        <f t="shared" si="33"/>
        <v>42</v>
      </c>
      <c r="S21" s="242">
        <f t="shared" si="8"/>
        <v>1415</v>
      </c>
      <c r="T21" s="264">
        <v>1378</v>
      </c>
      <c r="U21" s="244">
        <f t="shared" si="9"/>
        <v>37</v>
      </c>
      <c r="V21" s="241">
        <f t="shared" si="10"/>
        <v>23</v>
      </c>
      <c r="W21" s="241">
        <f t="shared" si="11"/>
        <v>19</v>
      </c>
      <c r="X21" s="245">
        <f t="shared" si="12"/>
        <v>34.5</v>
      </c>
      <c r="Y21" s="245">
        <f t="shared" si="13"/>
        <v>33.25</v>
      </c>
      <c r="Z21" s="245">
        <f t="shared" si="14"/>
        <v>67.75</v>
      </c>
      <c r="AA21" s="246">
        <f t="shared" si="15"/>
        <v>68</v>
      </c>
      <c r="AB21" s="247">
        <f t="shared" si="16"/>
        <v>8</v>
      </c>
      <c r="AC21" s="247">
        <f t="shared" si="17"/>
        <v>8</v>
      </c>
      <c r="AD21" s="247">
        <f t="shared" si="18"/>
        <v>7</v>
      </c>
      <c r="AE21" s="247">
        <f t="shared" si="19"/>
        <v>7</v>
      </c>
      <c r="AF21" s="247">
        <f t="shared" si="20"/>
        <v>6</v>
      </c>
      <c r="AG21" s="247">
        <f t="shared" si="21"/>
        <v>6</v>
      </c>
      <c r="AH21" s="241" t="str">
        <f t="shared" si="22"/>
        <v>1+3</v>
      </c>
      <c r="AI21" s="241">
        <v>1</v>
      </c>
      <c r="AJ21" s="241">
        <v>3</v>
      </c>
      <c r="AK21" s="241">
        <v>73</v>
      </c>
      <c r="AL21" s="241">
        <v>1</v>
      </c>
      <c r="AM21" s="241">
        <f t="shared" si="35"/>
        <v>78</v>
      </c>
      <c r="AN21" s="241">
        <v>0</v>
      </c>
      <c r="AO21" s="241">
        <v>6</v>
      </c>
      <c r="AP21" s="241">
        <v>6</v>
      </c>
      <c r="AQ21" s="248">
        <v>1</v>
      </c>
      <c r="AR21" s="241"/>
      <c r="AS21" s="241"/>
      <c r="AT21" s="241"/>
      <c r="AU21" s="249">
        <v>1</v>
      </c>
      <c r="AV21" s="249">
        <v>3</v>
      </c>
      <c r="AW21" s="249">
        <v>66</v>
      </c>
      <c r="AX21" s="250">
        <v>3</v>
      </c>
      <c r="AY21" s="234">
        <f t="shared" si="23"/>
        <v>73</v>
      </c>
      <c r="AZ21" s="251">
        <v>1</v>
      </c>
      <c r="BA21" s="252">
        <f t="shared" si="24"/>
        <v>3</v>
      </c>
      <c r="BB21" s="253">
        <f t="shared" si="25"/>
        <v>68</v>
      </c>
      <c r="BC21" s="234">
        <f t="shared" si="26"/>
        <v>72</v>
      </c>
      <c r="BD21" s="254">
        <f t="shared" si="27"/>
        <v>0</v>
      </c>
      <c r="BE21" s="288">
        <f t="shared" si="28"/>
        <v>1</v>
      </c>
      <c r="BF21" s="256">
        <f t="shared" si="34"/>
        <v>1</v>
      </c>
      <c r="BG21" s="256"/>
      <c r="BH21" s="256">
        <v>2</v>
      </c>
      <c r="BI21" s="220">
        <f t="shared" si="29"/>
        <v>-1</v>
      </c>
      <c r="BJ21" s="257"/>
      <c r="BK21" s="257"/>
      <c r="BL21" s="257">
        <v>3</v>
      </c>
      <c r="BM21" s="258">
        <v>0</v>
      </c>
      <c r="BN21" s="289">
        <v>4</v>
      </c>
      <c r="BO21" s="259"/>
      <c r="BP21" s="259">
        <v>1</v>
      </c>
      <c r="BQ21" s="259">
        <v>1</v>
      </c>
      <c r="BR21" s="259"/>
      <c r="BS21" s="259"/>
      <c r="BT21" s="259"/>
      <c r="BU21" s="259"/>
      <c r="BV21" s="259"/>
      <c r="BW21" s="259"/>
      <c r="BX21" s="259"/>
      <c r="BY21" s="259"/>
      <c r="BZ21" s="278">
        <v>1</v>
      </c>
      <c r="CA21" s="261">
        <f t="shared" si="30"/>
        <v>6</v>
      </c>
      <c r="CB21" s="262">
        <f t="shared" si="31"/>
        <v>8.3333333333333339</v>
      </c>
      <c r="CC21" s="263">
        <f t="shared" si="32"/>
        <v>8</v>
      </c>
      <c r="CD21" s="290">
        <v>1</v>
      </c>
      <c r="CE21" s="259">
        <v>1</v>
      </c>
      <c r="CF21" s="409" t="s">
        <v>261</v>
      </c>
      <c r="CG21" s="291" t="s">
        <v>519</v>
      </c>
      <c r="CH21" s="266" t="s">
        <v>520</v>
      </c>
    </row>
    <row r="22" spans="1:86" s="232" customFormat="1" ht="30" customHeight="1">
      <c r="A22" s="233">
        <v>24</v>
      </c>
      <c r="B22" s="234">
        <v>16</v>
      </c>
      <c r="C22" s="235" t="s">
        <v>272</v>
      </c>
      <c r="D22" s="239">
        <v>47</v>
      </c>
      <c r="E22" s="282">
        <f t="shared" si="0"/>
        <v>2</v>
      </c>
      <c r="F22" s="239">
        <v>46</v>
      </c>
      <c r="G22" s="282">
        <f t="shared" si="1"/>
        <v>2</v>
      </c>
      <c r="H22" s="239">
        <v>40</v>
      </c>
      <c r="I22" s="282">
        <f t="shared" si="2"/>
        <v>1</v>
      </c>
      <c r="J22" s="283">
        <f t="shared" si="3"/>
        <v>133</v>
      </c>
      <c r="K22" s="239">
        <v>31</v>
      </c>
      <c r="L22" s="282">
        <f t="shared" si="4"/>
        <v>1</v>
      </c>
      <c r="M22" s="239">
        <v>25</v>
      </c>
      <c r="N22" s="282">
        <f t="shared" si="5"/>
        <v>1</v>
      </c>
      <c r="O22" s="239">
        <v>46</v>
      </c>
      <c r="P22" s="240">
        <f t="shared" si="6"/>
        <v>2</v>
      </c>
      <c r="Q22" s="238">
        <f t="shared" si="7"/>
        <v>102</v>
      </c>
      <c r="R22" s="241">
        <f t="shared" si="33"/>
        <v>9</v>
      </c>
      <c r="S22" s="242">
        <f t="shared" si="8"/>
        <v>235</v>
      </c>
      <c r="T22" s="264">
        <v>280</v>
      </c>
      <c r="U22" s="244">
        <f t="shared" si="9"/>
        <v>-45</v>
      </c>
      <c r="V22" s="241">
        <f t="shared" si="10"/>
        <v>5</v>
      </c>
      <c r="W22" s="241">
        <f t="shared" si="11"/>
        <v>4</v>
      </c>
      <c r="X22" s="245">
        <f t="shared" si="12"/>
        <v>7.5</v>
      </c>
      <c r="Y22" s="245">
        <f t="shared" si="13"/>
        <v>7</v>
      </c>
      <c r="Z22" s="245">
        <f t="shared" si="14"/>
        <v>14.5</v>
      </c>
      <c r="AA22" s="246">
        <f t="shared" si="15"/>
        <v>15</v>
      </c>
      <c r="AB22" s="247">
        <f t="shared" si="16"/>
        <v>2</v>
      </c>
      <c r="AC22" s="247">
        <f t="shared" si="17"/>
        <v>2</v>
      </c>
      <c r="AD22" s="247">
        <f t="shared" si="18"/>
        <v>1</v>
      </c>
      <c r="AE22" s="247">
        <f t="shared" si="19"/>
        <v>1</v>
      </c>
      <c r="AF22" s="247">
        <f t="shared" si="20"/>
        <v>1</v>
      </c>
      <c r="AG22" s="247">
        <f t="shared" si="21"/>
        <v>2</v>
      </c>
      <c r="AH22" s="241" t="str">
        <f t="shared" si="22"/>
        <v>1+1</v>
      </c>
      <c r="AI22" s="241">
        <v>1</v>
      </c>
      <c r="AJ22" s="241">
        <v>0</v>
      </c>
      <c r="AK22" s="241">
        <v>17</v>
      </c>
      <c r="AL22" s="241">
        <v>1</v>
      </c>
      <c r="AM22" s="241">
        <f t="shared" si="35"/>
        <v>19</v>
      </c>
      <c r="AN22" s="241">
        <v>-1</v>
      </c>
      <c r="AO22" s="241">
        <v>4</v>
      </c>
      <c r="AP22" s="241">
        <v>3</v>
      </c>
      <c r="AQ22" s="241"/>
      <c r="AR22" s="265">
        <v>1</v>
      </c>
      <c r="AS22" s="265">
        <v>1</v>
      </c>
      <c r="AT22" s="241"/>
      <c r="AU22" s="252">
        <v>1</v>
      </c>
      <c r="AV22" s="252">
        <v>1</v>
      </c>
      <c r="AW22" s="252">
        <v>12</v>
      </c>
      <c r="AX22" s="267">
        <v>4</v>
      </c>
      <c r="AY22" s="292">
        <f t="shared" si="23"/>
        <v>18</v>
      </c>
      <c r="AZ22" s="251">
        <v>1</v>
      </c>
      <c r="BA22" s="252">
        <f t="shared" si="24"/>
        <v>1</v>
      </c>
      <c r="BB22" s="253">
        <f t="shared" si="25"/>
        <v>15</v>
      </c>
      <c r="BC22" s="234">
        <f t="shared" si="26"/>
        <v>17</v>
      </c>
      <c r="BD22" s="254">
        <f t="shared" si="27"/>
        <v>0</v>
      </c>
      <c r="BE22" s="286">
        <f t="shared" si="28"/>
        <v>1</v>
      </c>
      <c r="BF22" s="256">
        <f t="shared" si="34"/>
        <v>1</v>
      </c>
      <c r="BG22" s="256"/>
      <c r="BH22" s="256"/>
      <c r="BI22" s="220">
        <f t="shared" si="29"/>
        <v>1</v>
      </c>
      <c r="BJ22" s="257">
        <v>1</v>
      </c>
      <c r="BK22" s="257">
        <v>0</v>
      </c>
      <c r="BL22" s="257"/>
      <c r="BM22" s="258"/>
      <c r="BN22" s="223">
        <v>1</v>
      </c>
      <c r="BO22" s="268"/>
      <c r="BP22" s="268"/>
      <c r="BQ22" s="268">
        <v>1</v>
      </c>
      <c r="BR22" s="268"/>
      <c r="BS22" s="268"/>
      <c r="BT22" s="268"/>
      <c r="BU22" s="268"/>
      <c r="BV22" s="268"/>
      <c r="BW22" s="268"/>
      <c r="BX22" s="268"/>
      <c r="BY22" s="268"/>
      <c r="BZ22" s="278">
        <v>0</v>
      </c>
      <c r="CA22" s="261">
        <f t="shared" si="30"/>
        <v>2</v>
      </c>
      <c r="CB22" s="262">
        <f t="shared" si="31"/>
        <v>11.764705882352942</v>
      </c>
      <c r="CC22" s="263">
        <f t="shared" si="32"/>
        <v>10</v>
      </c>
      <c r="CD22" s="268"/>
      <c r="CE22" s="259">
        <v>1</v>
      </c>
      <c r="CF22" s="409" t="s">
        <v>272</v>
      </c>
      <c r="CG22" s="230"/>
    </row>
    <row r="23" spans="1:86" s="232" customFormat="1" ht="30" customHeight="1">
      <c r="A23" s="233">
        <v>20</v>
      </c>
      <c r="B23" s="234">
        <v>17</v>
      </c>
      <c r="C23" s="235" t="s">
        <v>268</v>
      </c>
      <c r="D23" s="239">
        <v>54</v>
      </c>
      <c r="E23" s="282">
        <f t="shared" si="0"/>
        <v>2</v>
      </c>
      <c r="F23" s="239">
        <v>47</v>
      </c>
      <c r="G23" s="282">
        <f t="shared" si="1"/>
        <v>2</v>
      </c>
      <c r="H23" s="239">
        <v>51</v>
      </c>
      <c r="I23" s="282">
        <f t="shared" si="2"/>
        <v>2</v>
      </c>
      <c r="J23" s="283">
        <f t="shared" si="3"/>
        <v>152</v>
      </c>
      <c r="K23" s="239">
        <v>29</v>
      </c>
      <c r="L23" s="282">
        <f t="shared" si="4"/>
        <v>1</v>
      </c>
      <c r="M23" s="239">
        <v>41</v>
      </c>
      <c r="N23" s="282">
        <f t="shared" si="5"/>
        <v>1</v>
      </c>
      <c r="O23" s="239">
        <v>36</v>
      </c>
      <c r="P23" s="240">
        <f t="shared" si="6"/>
        <v>1</v>
      </c>
      <c r="Q23" s="238">
        <f t="shared" si="7"/>
        <v>106</v>
      </c>
      <c r="R23" s="241">
        <f t="shared" si="33"/>
        <v>9</v>
      </c>
      <c r="S23" s="242">
        <f t="shared" si="8"/>
        <v>258</v>
      </c>
      <c r="T23" s="264">
        <v>228</v>
      </c>
      <c r="U23" s="244">
        <f t="shared" si="9"/>
        <v>30</v>
      </c>
      <c r="V23" s="241">
        <f t="shared" si="10"/>
        <v>6</v>
      </c>
      <c r="W23" s="241">
        <f t="shared" si="11"/>
        <v>3</v>
      </c>
      <c r="X23" s="245">
        <f t="shared" si="12"/>
        <v>9</v>
      </c>
      <c r="Y23" s="245">
        <f t="shared" si="13"/>
        <v>5.25</v>
      </c>
      <c r="Z23" s="245">
        <f t="shared" si="14"/>
        <v>14.25</v>
      </c>
      <c r="AA23" s="246">
        <f t="shared" si="15"/>
        <v>14</v>
      </c>
      <c r="AB23" s="247">
        <f t="shared" si="16"/>
        <v>2</v>
      </c>
      <c r="AC23" s="247">
        <f t="shared" si="17"/>
        <v>2</v>
      </c>
      <c r="AD23" s="247">
        <f t="shared" si="18"/>
        <v>2</v>
      </c>
      <c r="AE23" s="247">
        <f t="shared" si="19"/>
        <v>1</v>
      </c>
      <c r="AF23" s="247">
        <f t="shared" si="20"/>
        <v>1</v>
      </c>
      <c r="AG23" s="247">
        <f t="shared" si="21"/>
        <v>1</v>
      </c>
      <c r="AH23" s="241" t="str">
        <f t="shared" si="22"/>
        <v>1+1</v>
      </c>
      <c r="AI23" s="241">
        <v>1</v>
      </c>
      <c r="AJ23" s="241">
        <v>1</v>
      </c>
      <c r="AK23" s="241">
        <v>16</v>
      </c>
      <c r="AL23" s="241"/>
      <c r="AM23" s="241">
        <f t="shared" si="35"/>
        <v>18</v>
      </c>
      <c r="AN23" s="241">
        <v>0</v>
      </c>
      <c r="AO23" s="241">
        <v>1</v>
      </c>
      <c r="AP23" s="241">
        <v>1</v>
      </c>
      <c r="AQ23" s="241"/>
      <c r="AR23" s="265">
        <v>1</v>
      </c>
      <c r="AS23" s="241"/>
      <c r="AT23" s="241"/>
      <c r="AU23" s="249">
        <v>1</v>
      </c>
      <c r="AV23" s="249">
        <v>1</v>
      </c>
      <c r="AW23" s="249">
        <v>17</v>
      </c>
      <c r="AX23" s="250">
        <v>1</v>
      </c>
      <c r="AY23" s="292">
        <f t="shared" si="23"/>
        <v>20</v>
      </c>
      <c r="AZ23" s="251">
        <v>1</v>
      </c>
      <c r="BA23" s="252">
        <f t="shared" si="24"/>
        <v>1</v>
      </c>
      <c r="BB23" s="253">
        <f t="shared" si="25"/>
        <v>14</v>
      </c>
      <c r="BC23" s="234">
        <f t="shared" si="26"/>
        <v>16</v>
      </c>
      <c r="BD23" s="254">
        <f t="shared" si="27"/>
        <v>0</v>
      </c>
      <c r="BE23" s="286">
        <f t="shared" si="28"/>
        <v>4</v>
      </c>
      <c r="BF23" s="256">
        <f t="shared" si="34"/>
        <v>4</v>
      </c>
      <c r="BG23" s="256"/>
      <c r="BH23" s="256">
        <v>3</v>
      </c>
      <c r="BI23" s="220">
        <f t="shared" si="29"/>
        <v>1</v>
      </c>
      <c r="BJ23" s="257">
        <v>1</v>
      </c>
      <c r="BK23" s="257">
        <v>0</v>
      </c>
      <c r="BL23" s="257"/>
      <c r="BM23" s="258"/>
      <c r="BN23" s="223">
        <v>3</v>
      </c>
      <c r="BO23" s="259"/>
      <c r="BP23" s="259"/>
      <c r="BQ23" s="259">
        <v>1</v>
      </c>
      <c r="BR23" s="259"/>
      <c r="BS23" s="259"/>
      <c r="BT23" s="259"/>
      <c r="BU23" s="259"/>
      <c r="BV23" s="259"/>
      <c r="BW23" s="259"/>
      <c r="BX23" s="259"/>
      <c r="BY23" s="259"/>
      <c r="BZ23" s="278"/>
      <c r="CA23" s="261">
        <f t="shared" si="30"/>
        <v>7</v>
      </c>
      <c r="CB23" s="262">
        <f t="shared" si="31"/>
        <v>43.75</v>
      </c>
      <c r="CC23" s="263">
        <f t="shared" si="32"/>
        <v>23</v>
      </c>
      <c r="CD23" s="259"/>
      <c r="CE23" s="259">
        <v>1</v>
      </c>
      <c r="CF23" s="409" t="s">
        <v>268</v>
      </c>
      <c r="CG23" s="230"/>
    </row>
    <row r="24" spans="1:86" s="232" customFormat="1" ht="30" customHeight="1">
      <c r="A24" s="233">
        <v>21</v>
      </c>
      <c r="B24" s="234">
        <v>18</v>
      </c>
      <c r="C24" s="235" t="s">
        <v>269</v>
      </c>
      <c r="D24" s="239">
        <v>59</v>
      </c>
      <c r="E24" s="282">
        <f t="shared" si="0"/>
        <v>2</v>
      </c>
      <c r="F24" s="239">
        <v>82</v>
      </c>
      <c r="G24" s="282">
        <f t="shared" si="1"/>
        <v>3</v>
      </c>
      <c r="H24" s="239">
        <v>70</v>
      </c>
      <c r="I24" s="282">
        <f t="shared" si="2"/>
        <v>2</v>
      </c>
      <c r="J24" s="283">
        <f t="shared" si="3"/>
        <v>211</v>
      </c>
      <c r="K24" s="239">
        <v>46</v>
      </c>
      <c r="L24" s="282">
        <f t="shared" si="4"/>
        <v>2</v>
      </c>
      <c r="M24" s="239">
        <v>50</v>
      </c>
      <c r="N24" s="282">
        <f t="shared" si="5"/>
        <v>2</v>
      </c>
      <c r="O24" s="239">
        <v>60</v>
      </c>
      <c r="P24" s="240">
        <f t="shared" si="6"/>
        <v>2</v>
      </c>
      <c r="Q24" s="238">
        <f t="shared" si="7"/>
        <v>156</v>
      </c>
      <c r="R24" s="241">
        <f t="shared" si="33"/>
        <v>13</v>
      </c>
      <c r="S24" s="242">
        <f t="shared" si="8"/>
        <v>367</v>
      </c>
      <c r="T24" s="264">
        <v>381</v>
      </c>
      <c r="U24" s="244">
        <f t="shared" si="9"/>
        <v>-14</v>
      </c>
      <c r="V24" s="241">
        <f t="shared" si="10"/>
        <v>7</v>
      </c>
      <c r="W24" s="241">
        <f t="shared" si="11"/>
        <v>6</v>
      </c>
      <c r="X24" s="245">
        <f t="shared" si="12"/>
        <v>10.5</v>
      </c>
      <c r="Y24" s="245">
        <f t="shared" si="13"/>
        <v>10.5</v>
      </c>
      <c r="Z24" s="245">
        <f t="shared" si="14"/>
        <v>21</v>
      </c>
      <c r="AA24" s="246">
        <f t="shared" si="15"/>
        <v>21</v>
      </c>
      <c r="AB24" s="247">
        <f t="shared" si="16"/>
        <v>2</v>
      </c>
      <c r="AC24" s="247">
        <f t="shared" si="17"/>
        <v>3</v>
      </c>
      <c r="AD24" s="247">
        <f t="shared" si="18"/>
        <v>2</v>
      </c>
      <c r="AE24" s="247">
        <f t="shared" si="19"/>
        <v>2</v>
      </c>
      <c r="AF24" s="247">
        <f t="shared" si="20"/>
        <v>2</v>
      </c>
      <c r="AG24" s="247">
        <f t="shared" si="21"/>
        <v>2</v>
      </c>
      <c r="AH24" s="241" t="str">
        <f t="shared" si="22"/>
        <v>1+1</v>
      </c>
      <c r="AI24" s="241">
        <v>1</v>
      </c>
      <c r="AJ24" s="241">
        <v>1</v>
      </c>
      <c r="AK24" s="241">
        <v>21</v>
      </c>
      <c r="AL24" s="241">
        <v>5</v>
      </c>
      <c r="AM24" s="241">
        <f t="shared" si="35"/>
        <v>28</v>
      </c>
      <c r="AN24" s="241">
        <v>0</v>
      </c>
      <c r="AO24" s="241">
        <v>8</v>
      </c>
      <c r="AP24" s="241">
        <v>8</v>
      </c>
      <c r="AQ24" s="241"/>
      <c r="AR24" s="241"/>
      <c r="AS24" s="241"/>
      <c r="AT24" s="241"/>
      <c r="AU24" s="252">
        <v>1</v>
      </c>
      <c r="AV24" s="252">
        <v>1</v>
      </c>
      <c r="AW24" s="252">
        <v>19</v>
      </c>
      <c r="AX24" s="267">
        <v>8</v>
      </c>
      <c r="AY24" s="292">
        <f t="shared" si="23"/>
        <v>29</v>
      </c>
      <c r="AZ24" s="251">
        <v>1</v>
      </c>
      <c r="BA24" s="252">
        <f t="shared" si="24"/>
        <v>1</v>
      </c>
      <c r="BB24" s="253">
        <f t="shared" si="25"/>
        <v>21</v>
      </c>
      <c r="BC24" s="234">
        <f t="shared" si="26"/>
        <v>23</v>
      </c>
      <c r="BD24" s="254">
        <f t="shared" si="27"/>
        <v>0</v>
      </c>
      <c r="BE24" s="286">
        <f t="shared" si="28"/>
        <v>6</v>
      </c>
      <c r="BF24" s="256">
        <f t="shared" si="34"/>
        <v>6</v>
      </c>
      <c r="BG24" s="256"/>
      <c r="BH24" s="256"/>
      <c r="BI24" s="220">
        <f t="shared" si="29"/>
        <v>6</v>
      </c>
      <c r="BJ24" s="257"/>
      <c r="BK24" s="257"/>
      <c r="BL24" s="257">
        <v>1</v>
      </c>
      <c r="BM24" s="258">
        <v>0</v>
      </c>
      <c r="BN24" s="223">
        <v>0</v>
      </c>
      <c r="BO24" s="268"/>
      <c r="BP24" s="268"/>
      <c r="BQ24" s="268"/>
      <c r="BR24" s="268">
        <v>1</v>
      </c>
      <c r="BS24" s="268"/>
      <c r="BT24" s="268"/>
      <c r="BU24" s="268"/>
      <c r="BV24" s="268"/>
      <c r="BW24" s="268"/>
      <c r="BX24" s="268"/>
      <c r="BY24" s="268"/>
      <c r="BZ24" s="278"/>
      <c r="CA24" s="261">
        <f t="shared" si="30"/>
        <v>6</v>
      </c>
      <c r="CB24" s="262">
        <f t="shared" si="31"/>
        <v>26.086956521739129</v>
      </c>
      <c r="CC24" s="263">
        <f t="shared" si="32"/>
        <v>17</v>
      </c>
      <c r="CD24" s="268">
        <v>1</v>
      </c>
      <c r="CE24" s="259"/>
      <c r="CF24" s="409" t="s">
        <v>269</v>
      </c>
      <c r="CG24" s="230"/>
    </row>
    <row r="25" spans="1:86" s="232" customFormat="1" ht="30" customHeight="1">
      <c r="A25" s="233">
        <v>17</v>
      </c>
      <c r="B25" s="234">
        <v>19</v>
      </c>
      <c r="C25" s="235" t="s">
        <v>265</v>
      </c>
      <c r="D25" s="239">
        <v>104</v>
      </c>
      <c r="E25" s="282">
        <f t="shared" si="0"/>
        <v>3</v>
      </c>
      <c r="F25" s="239">
        <v>104</v>
      </c>
      <c r="G25" s="282">
        <f t="shared" si="1"/>
        <v>3</v>
      </c>
      <c r="H25" s="239">
        <v>103</v>
      </c>
      <c r="I25" s="282">
        <f t="shared" si="2"/>
        <v>3</v>
      </c>
      <c r="J25" s="283">
        <f t="shared" si="3"/>
        <v>311</v>
      </c>
      <c r="K25" s="239">
        <v>55</v>
      </c>
      <c r="L25" s="282">
        <f t="shared" si="4"/>
        <v>2</v>
      </c>
      <c r="M25" s="239">
        <v>63</v>
      </c>
      <c r="N25" s="282">
        <f t="shared" si="5"/>
        <v>2</v>
      </c>
      <c r="O25" s="239">
        <v>63</v>
      </c>
      <c r="P25" s="240">
        <f t="shared" si="6"/>
        <v>2</v>
      </c>
      <c r="Q25" s="238">
        <f t="shared" si="7"/>
        <v>181</v>
      </c>
      <c r="R25" s="241">
        <f t="shared" si="33"/>
        <v>15</v>
      </c>
      <c r="S25" s="242">
        <f t="shared" si="8"/>
        <v>492</v>
      </c>
      <c r="T25" s="243">
        <v>475</v>
      </c>
      <c r="U25" s="244">
        <f t="shared" si="9"/>
        <v>17</v>
      </c>
      <c r="V25" s="241">
        <f t="shared" si="10"/>
        <v>9</v>
      </c>
      <c r="W25" s="241">
        <f t="shared" si="11"/>
        <v>6</v>
      </c>
      <c r="X25" s="245">
        <f t="shared" si="12"/>
        <v>13.5</v>
      </c>
      <c r="Y25" s="245">
        <f t="shared" si="13"/>
        <v>10.5</v>
      </c>
      <c r="Z25" s="245">
        <f t="shared" si="14"/>
        <v>24</v>
      </c>
      <c r="AA25" s="246">
        <f t="shared" si="15"/>
        <v>24</v>
      </c>
      <c r="AB25" s="247">
        <f t="shared" si="16"/>
        <v>3</v>
      </c>
      <c r="AC25" s="247">
        <f t="shared" si="17"/>
        <v>3</v>
      </c>
      <c r="AD25" s="247">
        <f t="shared" si="18"/>
        <v>3</v>
      </c>
      <c r="AE25" s="247">
        <f t="shared" si="19"/>
        <v>2</v>
      </c>
      <c r="AF25" s="247">
        <f t="shared" si="20"/>
        <v>2</v>
      </c>
      <c r="AG25" s="247">
        <f t="shared" si="21"/>
        <v>2</v>
      </c>
      <c r="AH25" s="241" t="str">
        <f t="shared" si="22"/>
        <v>1+1</v>
      </c>
      <c r="AI25" s="241">
        <v>1</v>
      </c>
      <c r="AJ25" s="241">
        <v>1</v>
      </c>
      <c r="AK25" s="241">
        <v>30</v>
      </c>
      <c r="AL25" s="241">
        <v>1</v>
      </c>
      <c r="AM25" s="241">
        <f t="shared" si="35"/>
        <v>33</v>
      </c>
      <c r="AN25" s="241">
        <v>0</v>
      </c>
      <c r="AO25" s="241">
        <v>7</v>
      </c>
      <c r="AP25" s="241">
        <v>7</v>
      </c>
      <c r="AQ25" s="248">
        <v>1</v>
      </c>
      <c r="AR25" s="241"/>
      <c r="AS25" s="241"/>
      <c r="AT25" s="241"/>
      <c r="AU25" s="252">
        <v>1</v>
      </c>
      <c r="AV25" s="252">
        <v>1</v>
      </c>
      <c r="AW25" s="252">
        <v>25</v>
      </c>
      <c r="AX25" s="267">
        <v>1</v>
      </c>
      <c r="AY25" s="292">
        <f t="shared" si="23"/>
        <v>28</v>
      </c>
      <c r="AZ25" s="251">
        <v>1</v>
      </c>
      <c r="BA25" s="252">
        <f t="shared" si="24"/>
        <v>1</v>
      </c>
      <c r="BB25" s="253">
        <f t="shared" si="25"/>
        <v>24</v>
      </c>
      <c r="BC25" s="234">
        <f t="shared" si="26"/>
        <v>26</v>
      </c>
      <c r="BD25" s="254">
        <f t="shared" si="27"/>
        <v>0</v>
      </c>
      <c r="BE25" s="286">
        <f t="shared" si="28"/>
        <v>2</v>
      </c>
      <c r="BF25" s="256">
        <f t="shared" si="34"/>
        <v>2</v>
      </c>
      <c r="BG25" s="256"/>
      <c r="BH25" s="256"/>
      <c r="BI25" s="220">
        <f t="shared" si="29"/>
        <v>2</v>
      </c>
      <c r="BJ25" s="257"/>
      <c r="BK25" s="257"/>
      <c r="BL25" s="257">
        <v>1</v>
      </c>
      <c r="BM25" s="258">
        <v>0</v>
      </c>
      <c r="BN25" s="223">
        <v>2</v>
      </c>
      <c r="BO25" s="268"/>
      <c r="BP25" s="268"/>
      <c r="BQ25" s="268">
        <v>1</v>
      </c>
      <c r="BR25" s="268"/>
      <c r="BS25" s="268"/>
      <c r="BT25" s="268"/>
      <c r="BU25" s="268"/>
      <c r="BV25" s="268"/>
      <c r="BW25" s="268"/>
      <c r="BX25" s="268">
        <v>1</v>
      </c>
      <c r="BY25" s="268"/>
      <c r="BZ25" s="278"/>
      <c r="CA25" s="261">
        <f t="shared" si="30"/>
        <v>4</v>
      </c>
      <c r="CB25" s="262">
        <f t="shared" si="31"/>
        <v>15.384615384615385</v>
      </c>
      <c r="CC25" s="263">
        <f t="shared" si="32"/>
        <v>14</v>
      </c>
      <c r="CD25" s="268"/>
      <c r="CE25" s="268">
        <v>1</v>
      </c>
      <c r="CF25" s="409" t="s">
        <v>265</v>
      </c>
      <c r="CG25" s="230"/>
    </row>
    <row r="26" spans="1:86" s="232" customFormat="1" ht="30" customHeight="1">
      <c r="A26" s="233">
        <v>14</v>
      </c>
      <c r="B26" s="234">
        <v>20</v>
      </c>
      <c r="C26" s="235" t="s">
        <v>262</v>
      </c>
      <c r="D26" s="239">
        <v>302</v>
      </c>
      <c r="E26" s="282">
        <f t="shared" si="0"/>
        <v>9</v>
      </c>
      <c r="F26" s="239">
        <v>259</v>
      </c>
      <c r="G26" s="282">
        <f t="shared" si="1"/>
        <v>8</v>
      </c>
      <c r="H26" s="239">
        <v>246</v>
      </c>
      <c r="I26" s="282">
        <f t="shared" si="2"/>
        <v>7</v>
      </c>
      <c r="J26" s="283">
        <f t="shared" si="3"/>
        <v>807</v>
      </c>
      <c r="K26" s="239">
        <v>225</v>
      </c>
      <c r="L26" s="282">
        <f t="shared" si="4"/>
        <v>7</v>
      </c>
      <c r="M26" s="239">
        <v>173</v>
      </c>
      <c r="N26" s="282">
        <f t="shared" si="5"/>
        <v>5</v>
      </c>
      <c r="O26" s="239">
        <v>185</v>
      </c>
      <c r="P26" s="240">
        <f t="shared" si="6"/>
        <v>6</v>
      </c>
      <c r="Q26" s="238">
        <f t="shared" si="7"/>
        <v>583</v>
      </c>
      <c r="R26" s="241">
        <f t="shared" si="33"/>
        <v>42</v>
      </c>
      <c r="S26" s="242">
        <f t="shared" si="8"/>
        <v>1390</v>
      </c>
      <c r="T26" s="264">
        <v>1511</v>
      </c>
      <c r="U26" s="244">
        <f t="shared" si="9"/>
        <v>-121</v>
      </c>
      <c r="V26" s="241">
        <f t="shared" si="10"/>
        <v>24</v>
      </c>
      <c r="W26" s="241">
        <f t="shared" si="11"/>
        <v>18</v>
      </c>
      <c r="X26" s="245">
        <f t="shared" si="12"/>
        <v>36</v>
      </c>
      <c r="Y26" s="245">
        <f t="shared" si="13"/>
        <v>31.5</v>
      </c>
      <c r="Z26" s="245">
        <f t="shared" si="14"/>
        <v>67.5</v>
      </c>
      <c r="AA26" s="246">
        <f t="shared" si="15"/>
        <v>68</v>
      </c>
      <c r="AB26" s="247">
        <f t="shared" si="16"/>
        <v>9</v>
      </c>
      <c r="AC26" s="247">
        <f t="shared" si="17"/>
        <v>8</v>
      </c>
      <c r="AD26" s="247">
        <f t="shared" si="18"/>
        <v>7</v>
      </c>
      <c r="AE26" s="247">
        <f t="shared" si="19"/>
        <v>7</v>
      </c>
      <c r="AF26" s="247">
        <f t="shared" si="20"/>
        <v>5</v>
      </c>
      <c r="AG26" s="247">
        <f t="shared" si="21"/>
        <v>6</v>
      </c>
      <c r="AH26" s="241" t="str">
        <f t="shared" si="22"/>
        <v>1+3</v>
      </c>
      <c r="AI26" s="241">
        <v>1</v>
      </c>
      <c r="AJ26" s="241">
        <v>3</v>
      </c>
      <c r="AK26" s="241">
        <v>79</v>
      </c>
      <c r="AL26" s="241">
        <v>1</v>
      </c>
      <c r="AM26" s="241">
        <f t="shared" si="35"/>
        <v>84</v>
      </c>
      <c r="AN26" s="241">
        <v>0</v>
      </c>
      <c r="AO26" s="241">
        <v>15</v>
      </c>
      <c r="AP26" s="241">
        <v>15</v>
      </c>
      <c r="AQ26" s="248">
        <v>2</v>
      </c>
      <c r="AR26" s="241"/>
      <c r="AS26" s="241"/>
      <c r="AT26" s="241"/>
      <c r="AU26" s="252">
        <v>1</v>
      </c>
      <c r="AV26" s="252">
        <v>3</v>
      </c>
      <c r="AW26" s="252">
        <v>68</v>
      </c>
      <c r="AX26" s="267">
        <v>7</v>
      </c>
      <c r="AY26" s="292">
        <f t="shared" si="23"/>
        <v>79</v>
      </c>
      <c r="AZ26" s="251">
        <v>1</v>
      </c>
      <c r="BA26" s="252">
        <f t="shared" si="24"/>
        <v>3</v>
      </c>
      <c r="BB26" s="253">
        <f t="shared" si="25"/>
        <v>68</v>
      </c>
      <c r="BC26" s="234">
        <f t="shared" si="26"/>
        <v>72</v>
      </c>
      <c r="BD26" s="254">
        <f t="shared" si="27"/>
        <v>0</v>
      </c>
      <c r="BE26" s="286">
        <f t="shared" si="28"/>
        <v>7</v>
      </c>
      <c r="BF26" s="256">
        <f t="shared" si="34"/>
        <v>7</v>
      </c>
      <c r="BG26" s="256"/>
      <c r="BH26" s="256">
        <v>3</v>
      </c>
      <c r="BI26" s="220">
        <f t="shared" si="29"/>
        <v>4</v>
      </c>
      <c r="BJ26" s="257"/>
      <c r="BK26" s="257"/>
      <c r="BL26" s="257">
        <v>3</v>
      </c>
      <c r="BM26" s="258">
        <v>0</v>
      </c>
      <c r="BN26" s="223">
        <v>2</v>
      </c>
      <c r="BO26" s="268"/>
      <c r="BP26" s="268">
        <v>1</v>
      </c>
      <c r="BQ26" s="268">
        <v>1</v>
      </c>
      <c r="BR26" s="268"/>
      <c r="BS26" s="268"/>
      <c r="BT26" s="268"/>
      <c r="BU26" s="268"/>
      <c r="BV26" s="268"/>
      <c r="BW26" s="268"/>
      <c r="BX26" s="268">
        <v>1</v>
      </c>
      <c r="BY26" s="268"/>
      <c r="BZ26" s="278">
        <v>1</v>
      </c>
      <c r="CA26" s="261">
        <f t="shared" si="30"/>
        <v>10</v>
      </c>
      <c r="CB26" s="262">
        <f t="shared" si="31"/>
        <v>13.888888888888889</v>
      </c>
      <c r="CC26" s="263">
        <f t="shared" si="32"/>
        <v>13</v>
      </c>
      <c r="CD26" s="268">
        <v>1</v>
      </c>
      <c r="CE26" s="268">
        <v>1</v>
      </c>
      <c r="CF26" s="409" t="s">
        <v>262</v>
      </c>
      <c r="CG26" s="230"/>
    </row>
    <row r="27" spans="1:86" s="232" customFormat="1" ht="30" customHeight="1">
      <c r="A27" s="233">
        <v>18</v>
      </c>
      <c r="B27" s="234">
        <v>21</v>
      </c>
      <c r="C27" s="235" t="s">
        <v>266</v>
      </c>
      <c r="D27" s="239">
        <v>27</v>
      </c>
      <c r="E27" s="282">
        <f t="shared" si="0"/>
        <v>1</v>
      </c>
      <c r="F27" s="239">
        <v>12</v>
      </c>
      <c r="G27" s="282">
        <f t="shared" si="1"/>
        <v>1</v>
      </c>
      <c r="H27" s="239">
        <v>18</v>
      </c>
      <c r="I27" s="282">
        <f t="shared" si="2"/>
        <v>1</v>
      </c>
      <c r="J27" s="283">
        <f t="shared" si="3"/>
        <v>57</v>
      </c>
      <c r="K27" s="239">
        <v>17</v>
      </c>
      <c r="L27" s="282">
        <f t="shared" si="4"/>
        <v>1</v>
      </c>
      <c r="M27" s="239">
        <v>16</v>
      </c>
      <c r="N27" s="282">
        <f t="shared" si="5"/>
        <v>1</v>
      </c>
      <c r="O27" s="239">
        <v>12</v>
      </c>
      <c r="P27" s="240">
        <f t="shared" si="6"/>
        <v>1</v>
      </c>
      <c r="Q27" s="238">
        <f t="shared" si="7"/>
        <v>45</v>
      </c>
      <c r="R27" s="241">
        <f t="shared" si="33"/>
        <v>6</v>
      </c>
      <c r="S27" s="242">
        <f t="shared" si="8"/>
        <v>102</v>
      </c>
      <c r="T27" s="264">
        <v>97</v>
      </c>
      <c r="U27" s="244">
        <f t="shared" si="9"/>
        <v>5</v>
      </c>
      <c r="V27" s="241">
        <f t="shared" si="10"/>
        <v>3</v>
      </c>
      <c r="W27" s="241">
        <f t="shared" si="11"/>
        <v>3</v>
      </c>
      <c r="X27" s="245">
        <f t="shared" si="12"/>
        <v>4.5</v>
      </c>
      <c r="Y27" s="245">
        <f t="shared" si="13"/>
        <v>5.25</v>
      </c>
      <c r="Z27" s="245">
        <f t="shared" si="14"/>
        <v>9.75</v>
      </c>
      <c r="AA27" s="246">
        <f t="shared" si="15"/>
        <v>10</v>
      </c>
      <c r="AB27" s="247">
        <f t="shared" si="16"/>
        <v>1</v>
      </c>
      <c r="AC27" s="247">
        <f t="shared" si="17"/>
        <v>1</v>
      </c>
      <c r="AD27" s="247">
        <f t="shared" si="18"/>
        <v>1</v>
      </c>
      <c r="AE27" s="247">
        <f t="shared" si="19"/>
        <v>1</v>
      </c>
      <c r="AF27" s="247">
        <f t="shared" si="20"/>
        <v>1</v>
      </c>
      <c r="AG27" s="247">
        <f t="shared" si="21"/>
        <v>1</v>
      </c>
      <c r="AH27" s="241" t="str">
        <f t="shared" si="22"/>
        <v>1</v>
      </c>
      <c r="AI27" s="241">
        <v>1</v>
      </c>
      <c r="AJ27" s="241">
        <v>0</v>
      </c>
      <c r="AK27" s="241">
        <v>12</v>
      </c>
      <c r="AL27" s="241"/>
      <c r="AM27" s="241">
        <f t="shared" si="35"/>
        <v>13</v>
      </c>
      <c r="AN27" s="241">
        <v>0</v>
      </c>
      <c r="AO27" s="241">
        <v>2</v>
      </c>
      <c r="AP27" s="241">
        <v>2</v>
      </c>
      <c r="AQ27" s="241"/>
      <c r="AR27" s="265">
        <v>1</v>
      </c>
      <c r="AS27" s="241"/>
      <c r="AT27" s="241"/>
      <c r="AU27" s="249">
        <v>1</v>
      </c>
      <c r="AV27" s="249">
        <v>0</v>
      </c>
      <c r="AW27" s="249">
        <v>13</v>
      </c>
      <c r="AX27" s="250">
        <v>0</v>
      </c>
      <c r="AY27" s="292">
        <f t="shared" si="23"/>
        <v>14</v>
      </c>
      <c r="AZ27" s="251">
        <v>1</v>
      </c>
      <c r="BA27" s="252">
        <f t="shared" si="24"/>
        <v>0</v>
      </c>
      <c r="BB27" s="253">
        <f t="shared" si="25"/>
        <v>10</v>
      </c>
      <c r="BC27" s="234">
        <f t="shared" si="26"/>
        <v>11</v>
      </c>
      <c r="BD27" s="254">
        <f t="shared" si="27"/>
        <v>0</v>
      </c>
      <c r="BE27" s="286">
        <f t="shared" si="28"/>
        <v>3</v>
      </c>
      <c r="BF27" s="256">
        <f t="shared" si="34"/>
        <v>3</v>
      </c>
      <c r="BG27" s="256"/>
      <c r="BH27" s="256">
        <v>1</v>
      </c>
      <c r="BI27" s="220">
        <f t="shared" si="29"/>
        <v>2</v>
      </c>
      <c r="BJ27" s="257">
        <v>1</v>
      </c>
      <c r="BK27" s="257">
        <v>0</v>
      </c>
      <c r="BL27" s="257"/>
      <c r="BM27" s="258"/>
      <c r="BN27" s="223"/>
      <c r="BO27" s="259"/>
      <c r="BP27" s="259">
        <v>1</v>
      </c>
      <c r="BQ27" s="259"/>
      <c r="BR27" s="259">
        <v>1</v>
      </c>
      <c r="BS27" s="259"/>
      <c r="BT27" s="259"/>
      <c r="BU27" s="259">
        <v>1</v>
      </c>
      <c r="BV27" s="259"/>
      <c r="BW27" s="259"/>
      <c r="BX27" s="259"/>
      <c r="BY27" s="259"/>
      <c r="BZ27" s="278"/>
      <c r="CA27" s="261">
        <f t="shared" si="30"/>
        <v>3</v>
      </c>
      <c r="CB27" s="262">
        <f t="shared" si="31"/>
        <v>27.272727272727273</v>
      </c>
      <c r="CC27" s="263">
        <f t="shared" si="32"/>
        <v>18</v>
      </c>
      <c r="CD27" s="293">
        <v>1</v>
      </c>
      <c r="CE27" s="259"/>
      <c r="CF27" s="409" t="s">
        <v>266</v>
      </c>
      <c r="CG27" s="230"/>
    </row>
    <row r="28" spans="1:86" s="232" customFormat="1" ht="30" customHeight="1">
      <c r="A28" s="233">
        <v>22</v>
      </c>
      <c r="B28" s="234">
        <v>22</v>
      </c>
      <c r="C28" s="235" t="s">
        <v>270</v>
      </c>
      <c r="D28" s="239">
        <v>41</v>
      </c>
      <c r="E28" s="282">
        <f t="shared" si="0"/>
        <v>1</v>
      </c>
      <c r="F28" s="239">
        <v>33</v>
      </c>
      <c r="G28" s="282">
        <f t="shared" si="1"/>
        <v>1</v>
      </c>
      <c r="H28" s="239">
        <v>20</v>
      </c>
      <c r="I28" s="282">
        <f t="shared" si="2"/>
        <v>1</v>
      </c>
      <c r="J28" s="283">
        <f t="shared" si="3"/>
        <v>94</v>
      </c>
      <c r="K28" s="239">
        <v>25</v>
      </c>
      <c r="L28" s="282">
        <f t="shared" si="4"/>
        <v>1</v>
      </c>
      <c r="M28" s="239">
        <v>12</v>
      </c>
      <c r="N28" s="282">
        <f t="shared" si="5"/>
        <v>1</v>
      </c>
      <c r="O28" s="239">
        <v>13</v>
      </c>
      <c r="P28" s="240">
        <f t="shared" si="6"/>
        <v>1</v>
      </c>
      <c r="Q28" s="238">
        <f t="shared" si="7"/>
        <v>50</v>
      </c>
      <c r="R28" s="241">
        <f t="shared" si="33"/>
        <v>6</v>
      </c>
      <c r="S28" s="294">
        <f t="shared" si="8"/>
        <v>144</v>
      </c>
      <c r="T28" s="295">
        <v>176</v>
      </c>
      <c r="U28" s="296">
        <f t="shared" si="9"/>
        <v>-32</v>
      </c>
      <c r="V28" s="297">
        <f t="shared" si="10"/>
        <v>3</v>
      </c>
      <c r="W28" s="297">
        <f t="shared" si="11"/>
        <v>3</v>
      </c>
      <c r="X28" s="298">
        <f t="shared" si="12"/>
        <v>4.5</v>
      </c>
      <c r="Y28" s="298">
        <f t="shared" si="13"/>
        <v>5.25</v>
      </c>
      <c r="Z28" s="298">
        <f t="shared" si="14"/>
        <v>9.75</v>
      </c>
      <c r="AA28" s="299">
        <f t="shared" si="15"/>
        <v>10</v>
      </c>
      <c r="AB28" s="240">
        <f t="shared" si="16"/>
        <v>1</v>
      </c>
      <c r="AC28" s="240">
        <f t="shared" si="17"/>
        <v>1</v>
      </c>
      <c r="AD28" s="240">
        <f t="shared" si="18"/>
        <v>1</v>
      </c>
      <c r="AE28" s="240">
        <f t="shared" si="19"/>
        <v>1</v>
      </c>
      <c r="AF28" s="240">
        <f t="shared" si="20"/>
        <v>1</v>
      </c>
      <c r="AG28" s="240">
        <f t="shared" si="21"/>
        <v>1</v>
      </c>
      <c r="AH28" s="297" t="str">
        <f t="shared" si="22"/>
        <v>1+1</v>
      </c>
      <c r="AI28" s="297">
        <v>1</v>
      </c>
      <c r="AJ28" s="297">
        <v>0</v>
      </c>
      <c r="AK28" s="297">
        <v>12</v>
      </c>
      <c r="AL28" s="297"/>
      <c r="AM28" s="297">
        <f t="shared" si="35"/>
        <v>13</v>
      </c>
      <c r="AN28" s="297">
        <v>-1</v>
      </c>
      <c r="AO28" s="297">
        <v>2</v>
      </c>
      <c r="AP28" s="297">
        <v>1</v>
      </c>
      <c r="AQ28" s="297"/>
      <c r="AR28" s="297"/>
      <c r="AS28" s="300">
        <v>1</v>
      </c>
      <c r="AT28" s="297"/>
      <c r="AU28" s="301">
        <v>1</v>
      </c>
      <c r="AV28" s="301">
        <v>1</v>
      </c>
      <c r="AW28" s="301">
        <v>9</v>
      </c>
      <c r="AX28" s="302">
        <v>5</v>
      </c>
      <c r="AY28" s="292">
        <f t="shared" si="23"/>
        <v>16</v>
      </c>
      <c r="AZ28" s="251">
        <v>1</v>
      </c>
      <c r="BA28" s="252">
        <f t="shared" si="24"/>
        <v>1</v>
      </c>
      <c r="BB28" s="253">
        <f t="shared" si="25"/>
        <v>10</v>
      </c>
      <c r="BC28" s="234">
        <f t="shared" si="26"/>
        <v>12</v>
      </c>
      <c r="BD28" s="254">
        <f t="shared" si="27"/>
        <v>0</v>
      </c>
      <c r="BE28" s="286">
        <f t="shared" si="28"/>
        <v>4</v>
      </c>
      <c r="BF28" s="256">
        <f t="shared" si="34"/>
        <v>4</v>
      </c>
      <c r="BG28" s="256"/>
      <c r="BH28" s="256"/>
      <c r="BI28" s="220">
        <f t="shared" si="29"/>
        <v>4</v>
      </c>
      <c r="BJ28" s="257">
        <v>1</v>
      </c>
      <c r="BK28" s="257">
        <v>0</v>
      </c>
      <c r="BL28" s="257"/>
      <c r="BM28" s="258"/>
      <c r="BN28" s="223">
        <v>4</v>
      </c>
      <c r="BO28" s="268"/>
      <c r="BP28" s="268"/>
      <c r="BQ28" s="268"/>
      <c r="BR28" s="268">
        <v>1</v>
      </c>
      <c r="BS28" s="268"/>
      <c r="BT28" s="268"/>
      <c r="BU28" s="268">
        <v>1</v>
      </c>
      <c r="BV28" s="268"/>
      <c r="BW28" s="268"/>
      <c r="BX28" s="268">
        <v>1</v>
      </c>
      <c r="BY28" s="268"/>
      <c r="BZ28" s="278"/>
      <c r="CA28" s="261">
        <f t="shared" si="30"/>
        <v>8</v>
      </c>
      <c r="CB28" s="262">
        <f t="shared" si="31"/>
        <v>66.666666666666671</v>
      </c>
      <c r="CC28" s="263">
        <f t="shared" si="32"/>
        <v>27</v>
      </c>
      <c r="CD28" s="268"/>
      <c r="CE28" s="268">
        <v>1</v>
      </c>
      <c r="CF28" s="409" t="s">
        <v>270</v>
      </c>
      <c r="CG28" s="230"/>
    </row>
    <row r="29" spans="1:86" s="232" customFormat="1" ht="30" customHeight="1">
      <c r="A29" s="233">
        <v>15</v>
      </c>
      <c r="B29" s="234">
        <v>23</v>
      </c>
      <c r="C29" s="235" t="s">
        <v>263</v>
      </c>
      <c r="D29" s="239">
        <v>392</v>
      </c>
      <c r="E29" s="282">
        <f t="shared" si="0"/>
        <v>11</v>
      </c>
      <c r="F29" s="239">
        <v>390</v>
      </c>
      <c r="G29" s="282">
        <f t="shared" si="1"/>
        <v>11</v>
      </c>
      <c r="H29" s="239">
        <v>387</v>
      </c>
      <c r="I29" s="282">
        <f t="shared" si="2"/>
        <v>11</v>
      </c>
      <c r="J29" s="283">
        <f t="shared" si="3"/>
        <v>1169</v>
      </c>
      <c r="K29" s="239">
        <v>393</v>
      </c>
      <c r="L29" s="282">
        <f t="shared" si="4"/>
        <v>11</v>
      </c>
      <c r="M29" s="239">
        <v>380</v>
      </c>
      <c r="N29" s="282">
        <f t="shared" si="5"/>
        <v>11</v>
      </c>
      <c r="O29" s="239">
        <v>386</v>
      </c>
      <c r="P29" s="240">
        <f t="shared" si="6"/>
        <v>11</v>
      </c>
      <c r="Q29" s="283">
        <f t="shared" si="7"/>
        <v>1159</v>
      </c>
      <c r="R29" s="297">
        <f t="shared" si="33"/>
        <v>66</v>
      </c>
      <c r="S29" s="294">
        <f t="shared" si="8"/>
        <v>2328</v>
      </c>
      <c r="T29" s="295">
        <v>2370</v>
      </c>
      <c r="U29" s="296">
        <f t="shared" si="9"/>
        <v>-42</v>
      </c>
      <c r="V29" s="297">
        <f t="shared" si="10"/>
        <v>33</v>
      </c>
      <c r="W29" s="297">
        <f t="shared" si="11"/>
        <v>33</v>
      </c>
      <c r="X29" s="298">
        <f t="shared" si="12"/>
        <v>49.5</v>
      </c>
      <c r="Y29" s="298">
        <f t="shared" si="13"/>
        <v>57.75</v>
      </c>
      <c r="Z29" s="298">
        <f t="shared" si="14"/>
        <v>107.25</v>
      </c>
      <c r="AA29" s="299">
        <f t="shared" si="15"/>
        <v>107</v>
      </c>
      <c r="AB29" s="240">
        <f t="shared" si="16"/>
        <v>11</v>
      </c>
      <c r="AC29" s="240">
        <f t="shared" si="17"/>
        <v>11</v>
      </c>
      <c r="AD29" s="240">
        <f t="shared" si="18"/>
        <v>11</v>
      </c>
      <c r="AE29" s="240">
        <f t="shared" si="19"/>
        <v>11</v>
      </c>
      <c r="AF29" s="240">
        <f t="shared" si="20"/>
        <v>11</v>
      </c>
      <c r="AG29" s="240">
        <f t="shared" si="21"/>
        <v>11</v>
      </c>
      <c r="AH29" s="297" t="str">
        <f t="shared" si="22"/>
        <v>1+4</v>
      </c>
      <c r="AI29" s="297">
        <v>1</v>
      </c>
      <c r="AJ29" s="297">
        <v>4</v>
      </c>
      <c r="AK29" s="297">
        <v>113</v>
      </c>
      <c r="AL29" s="297">
        <v>13</v>
      </c>
      <c r="AM29" s="297">
        <f t="shared" si="35"/>
        <v>131</v>
      </c>
      <c r="AN29" s="297">
        <v>0</v>
      </c>
      <c r="AO29" s="297">
        <v>12</v>
      </c>
      <c r="AP29" s="297">
        <v>12</v>
      </c>
      <c r="AQ29" s="303">
        <v>7</v>
      </c>
      <c r="AR29" s="297"/>
      <c r="AS29" s="297"/>
      <c r="AT29" s="297">
        <v>-5</v>
      </c>
      <c r="AU29" s="304">
        <v>1</v>
      </c>
      <c r="AV29" s="304">
        <v>4</v>
      </c>
      <c r="AW29" s="304">
        <v>112</v>
      </c>
      <c r="AX29" s="305">
        <v>0</v>
      </c>
      <c r="AY29" s="292">
        <f t="shared" si="23"/>
        <v>117</v>
      </c>
      <c r="AZ29" s="306">
        <v>1</v>
      </c>
      <c r="BA29" s="301">
        <f t="shared" si="24"/>
        <v>4</v>
      </c>
      <c r="BB29" s="307">
        <f t="shared" si="25"/>
        <v>107</v>
      </c>
      <c r="BC29" s="292">
        <f t="shared" si="26"/>
        <v>112</v>
      </c>
      <c r="BD29" s="308">
        <f t="shared" si="27"/>
        <v>0</v>
      </c>
      <c r="BE29" s="286">
        <f t="shared" si="28"/>
        <v>5</v>
      </c>
      <c r="BF29" s="256">
        <f t="shared" si="34"/>
        <v>5</v>
      </c>
      <c r="BG29" s="256"/>
      <c r="BH29" s="256">
        <v>4</v>
      </c>
      <c r="BI29" s="309">
        <f t="shared" si="29"/>
        <v>1</v>
      </c>
      <c r="BJ29" s="257"/>
      <c r="BK29" s="257"/>
      <c r="BL29" s="257">
        <v>4</v>
      </c>
      <c r="BM29" s="258">
        <v>0</v>
      </c>
      <c r="BN29" s="223"/>
      <c r="BO29" s="259"/>
      <c r="BP29" s="259">
        <v>3</v>
      </c>
      <c r="BQ29" s="259">
        <v>1</v>
      </c>
      <c r="BR29" s="259"/>
      <c r="BS29" s="259"/>
      <c r="BT29" s="259"/>
      <c r="BU29" s="259"/>
      <c r="BV29" s="259"/>
      <c r="BW29" s="259"/>
      <c r="BX29" s="259"/>
      <c r="BY29" s="259"/>
      <c r="BZ29" s="278">
        <v>2</v>
      </c>
      <c r="CA29" s="261">
        <f t="shared" si="30"/>
        <v>7</v>
      </c>
      <c r="CB29" s="262">
        <f t="shared" si="31"/>
        <v>6.25</v>
      </c>
      <c r="CC29" s="263">
        <f t="shared" si="32"/>
        <v>6</v>
      </c>
      <c r="CD29" s="259">
        <v>2</v>
      </c>
      <c r="CE29" s="259"/>
      <c r="CF29" s="409" t="s">
        <v>263</v>
      </c>
      <c r="CG29" s="310" t="s">
        <v>521</v>
      </c>
    </row>
    <row r="30" spans="1:86" s="232" customFormat="1" ht="30" customHeight="1">
      <c r="A30" s="233">
        <v>16</v>
      </c>
      <c r="B30" s="234">
        <v>24</v>
      </c>
      <c r="C30" s="235" t="s">
        <v>264</v>
      </c>
      <c r="D30" s="239">
        <v>21</v>
      </c>
      <c r="E30" s="282">
        <f t="shared" si="0"/>
        <v>1</v>
      </c>
      <c r="F30" s="239">
        <v>26</v>
      </c>
      <c r="G30" s="282">
        <f t="shared" si="1"/>
        <v>1</v>
      </c>
      <c r="H30" s="239">
        <v>23</v>
      </c>
      <c r="I30" s="282">
        <f t="shared" si="2"/>
        <v>1</v>
      </c>
      <c r="J30" s="283">
        <f t="shared" si="3"/>
        <v>70</v>
      </c>
      <c r="K30" s="239">
        <v>20</v>
      </c>
      <c r="L30" s="282">
        <f t="shared" si="4"/>
        <v>1</v>
      </c>
      <c r="M30" s="239">
        <v>12</v>
      </c>
      <c r="N30" s="282">
        <f t="shared" si="5"/>
        <v>1</v>
      </c>
      <c r="O30" s="239">
        <v>22</v>
      </c>
      <c r="P30" s="240">
        <f t="shared" si="6"/>
        <v>1</v>
      </c>
      <c r="Q30" s="238">
        <f t="shared" si="7"/>
        <v>54</v>
      </c>
      <c r="R30" s="241">
        <f t="shared" si="33"/>
        <v>6</v>
      </c>
      <c r="S30" s="242">
        <f t="shared" si="8"/>
        <v>124</v>
      </c>
      <c r="T30" s="264">
        <v>135</v>
      </c>
      <c r="U30" s="244">
        <f t="shared" si="9"/>
        <v>-11</v>
      </c>
      <c r="V30" s="241">
        <f t="shared" si="10"/>
        <v>3</v>
      </c>
      <c r="W30" s="241">
        <f t="shared" si="11"/>
        <v>3</v>
      </c>
      <c r="X30" s="245">
        <f t="shared" si="12"/>
        <v>4.5</v>
      </c>
      <c r="Y30" s="245">
        <f t="shared" si="13"/>
        <v>5.25</v>
      </c>
      <c r="Z30" s="245">
        <f t="shared" si="14"/>
        <v>9.75</v>
      </c>
      <c r="AA30" s="246">
        <f t="shared" si="15"/>
        <v>10</v>
      </c>
      <c r="AB30" s="247">
        <f t="shared" si="16"/>
        <v>1</v>
      </c>
      <c r="AC30" s="247">
        <f t="shared" si="17"/>
        <v>1</v>
      </c>
      <c r="AD30" s="247">
        <f t="shared" si="18"/>
        <v>1</v>
      </c>
      <c r="AE30" s="247">
        <f t="shared" si="19"/>
        <v>1</v>
      </c>
      <c r="AF30" s="247">
        <f t="shared" si="20"/>
        <v>1</v>
      </c>
      <c r="AG30" s="247">
        <f t="shared" si="21"/>
        <v>1</v>
      </c>
      <c r="AH30" s="241" t="str">
        <f t="shared" si="22"/>
        <v>1+1</v>
      </c>
      <c r="AI30" s="241">
        <v>1</v>
      </c>
      <c r="AJ30" s="241">
        <v>0</v>
      </c>
      <c r="AK30" s="241">
        <v>11</v>
      </c>
      <c r="AL30" s="241">
        <v>1</v>
      </c>
      <c r="AM30" s="241">
        <f t="shared" si="35"/>
        <v>13</v>
      </c>
      <c r="AN30" s="241">
        <v>-1</v>
      </c>
      <c r="AO30" s="241">
        <v>2</v>
      </c>
      <c r="AP30" s="241">
        <v>1</v>
      </c>
      <c r="AQ30" s="248">
        <v>1</v>
      </c>
      <c r="AR30" s="270">
        <v>1</v>
      </c>
      <c r="AS30" s="265">
        <v>1</v>
      </c>
      <c r="AT30" s="241"/>
      <c r="AU30" s="252">
        <v>1</v>
      </c>
      <c r="AV30" s="252">
        <v>1</v>
      </c>
      <c r="AW30" s="252">
        <v>11</v>
      </c>
      <c r="AX30" s="267">
        <v>3</v>
      </c>
      <c r="AY30" s="292">
        <f t="shared" si="23"/>
        <v>16</v>
      </c>
      <c r="AZ30" s="251">
        <v>1</v>
      </c>
      <c r="BA30" s="252">
        <f t="shared" si="24"/>
        <v>1</v>
      </c>
      <c r="BB30" s="253">
        <f t="shared" si="25"/>
        <v>10</v>
      </c>
      <c r="BC30" s="234">
        <f t="shared" si="26"/>
        <v>12</v>
      </c>
      <c r="BD30" s="254">
        <f t="shared" si="27"/>
        <v>0</v>
      </c>
      <c r="BE30" s="286">
        <f t="shared" si="28"/>
        <v>4</v>
      </c>
      <c r="BF30" s="256">
        <f t="shared" si="34"/>
        <v>4</v>
      </c>
      <c r="BG30" s="256"/>
      <c r="BH30" s="256"/>
      <c r="BI30" s="220">
        <f t="shared" si="29"/>
        <v>4</v>
      </c>
      <c r="BJ30" s="257">
        <v>1</v>
      </c>
      <c r="BK30" s="257">
        <v>0</v>
      </c>
      <c r="BL30" s="257"/>
      <c r="BM30" s="258"/>
      <c r="BN30" s="223"/>
      <c r="BO30" s="268"/>
      <c r="BP30" s="268"/>
      <c r="BQ30" s="268">
        <v>1</v>
      </c>
      <c r="BR30" s="268"/>
      <c r="BS30" s="268"/>
      <c r="BT30" s="268"/>
      <c r="BU30" s="268">
        <v>1</v>
      </c>
      <c r="BV30" s="268"/>
      <c r="BW30" s="268"/>
      <c r="BX30" s="268">
        <v>1</v>
      </c>
      <c r="BY30" s="268">
        <v>1</v>
      </c>
      <c r="BZ30" s="278"/>
      <c r="CA30" s="261">
        <f t="shared" si="30"/>
        <v>4</v>
      </c>
      <c r="CB30" s="262">
        <f t="shared" si="31"/>
        <v>33.333333333333336</v>
      </c>
      <c r="CC30" s="263">
        <f t="shared" si="32"/>
        <v>21</v>
      </c>
      <c r="CD30" s="268"/>
      <c r="CE30" s="268">
        <v>1</v>
      </c>
      <c r="CF30" s="409" t="s">
        <v>264</v>
      </c>
      <c r="CG30" s="230"/>
    </row>
    <row r="31" spans="1:86" s="232" customFormat="1" ht="30" customHeight="1">
      <c r="A31" s="233">
        <v>19</v>
      </c>
      <c r="B31" s="234">
        <v>25</v>
      </c>
      <c r="C31" s="235" t="s">
        <v>267</v>
      </c>
      <c r="D31" s="239">
        <v>21</v>
      </c>
      <c r="E31" s="282">
        <f t="shared" si="0"/>
        <v>1</v>
      </c>
      <c r="F31" s="239">
        <v>18</v>
      </c>
      <c r="G31" s="282">
        <f t="shared" si="1"/>
        <v>1</v>
      </c>
      <c r="H31" s="239">
        <v>23</v>
      </c>
      <c r="I31" s="282">
        <f t="shared" si="2"/>
        <v>1</v>
      </c>
      <c r="J31" s="283">
        <f t="shared" si="3"/>
        <v>62</v>
      </c>
      <c r="K31" s="239">
        <v>14</v>
      </c>
      <c r="L31" s="282">
        <f t="shared" si="4"/>
        <v>1</v>
      </c>
      <c r="M31" s="239">
        <v>18</v>
      </c>
      <c r="N31" s="282">
        <f t="shared" si="5"/>
        <v>1</v>
      </c>
      <c r="O31" s="239">
        <v>11</v>
      </c>
      <c r="P31" s="240">
        <f t="shared" si="6"/>
        <v>1</v>
      </c>
      <c r="Q31" s="238">
        <f t="shared" si="7"/>
        <v>43</v>
      </c>
      <c r="R31" s="241">
        <f t="shared" si="33"/>
        <v>6</v>
      </c>
      <c r="S31" s="242">
        <f t="shared" si="8"/>
        <v>105</v>
      </c>
      <c r="T31" s="264">
        <v>105</v>
      </c>
      <c r="U31" s="244">
        <f t="shared" si="9"/>
        <v>0</v>
      </c>
      <c r="V31" s="241">
        <f t="shared" si="10"/>
        <v>3</v>
      </c>
      <c r="W31" s="241">
        <f t="shared" si="11"/>
        <v>3</v>
      </c>
      <c r="X31" s="245">
        <f t="shared" si="12"/>
        <v>4.5</v>
      </c>
      <c r="Y31" s="245">
        <f t="shared" si="13"/>
        <v>5.25</v>
      </c>
      <c r="Z31" s="245">
        <f t="shared" si="14"/>
        <v>9.75</v>
      </c>
      <c r="AA31" s="246">
        <f t="shared" si="15"/>
        <v>10</v>
      </c>
      <c r="AB31" s="247">
        <f t="shared" si="16"/>
        <v>1</v>
      </c>
      <c r="AC31" s="247">
        <f t="shared" si="17"/>
        <v>1</v>
      </c>
      <c r="AD31" s="247">
        <f t="shared" si="18"/>
        <v>1</v>
      </c>
      <c r="AE31" s="247">
        <f t="shared" si="19"/>
        <v>1</v>
      </c>
      <c r="AF31" s="247">
        <f t="shared" si="20"/>
        <v>1</v>
      </c>
      <c r="AG31" s="247">
        <f t="shared" si="21"/>
        <v>1</v>
      </c>
      <c r="AH31" s="241" t="str">
        <f t="shared" si="22"/>
        <v>1</v>
      </c>
      <c r="AI31" s="241">
        <v>1</v>
      </c>
      <c r="AJ31" s="241">
        <v>0</v>
      </c>
      <c r="AK31" s="241">
        <v>11</v>
      </c>
      <c r="AL31" s="241">
        <v>1</v>
      </c>
      <c r="AM31" s="241">
        <f t="shared" si="35"/>
        <v>13</v>
      </c>
      <c r="AN31" s="241">
        <v>0</v>
      </c>
      <c r="AO31" s="241">
        <v>2</v>
      </c>
      <c r="AP31" s="241">
        <v>2</v>
      </c>
      <c r="AQ31" s="241"/>
      <c r="AR31" s="265">
        <v>1</v>
      </c>
      <c r="AS31" s="241"/>
      <c r="AT31" s="241"/>
      <c r="AU31" s="252">
        <v>1</v>
      </c>
      <c r="AV31" s="252">
        <v>0</v>
      </c>
      <c r="AW31" s="252">
        <v>11</v>
      </c>
      <c r="AX31" s="267">
        <v>3</v>
      </c>
      <c r="AY31" s="292">
        <f t="shared" si="23"/>
        <v>15</v>
      </c>
      <c r="AZ31" s="251">
        <v>1</v>
      </c>
      <c r="BA31" s="252">
        <f t="shared" si="24"/>
        <v>0</v>
      </c>
      <c r="BB31" s="253">
        <f t="shared" si="25"/>
        <v>10</v>
      </c>
      <c r="BC31" s="234">
        <f t="shared" si="26"/>
        <v>11</v>
      </c>
      <c r="BD31" s="254">
        <f t="shared" si="27"/>
        <v>0</v>
      </c>
      <c r="BE31" s="286">
        <f t="shared" si="28"/>
        <v>4</v>
      </c>
      <c r="BF31" s="256">
        <f t="shared" si="34"/>
        <v>4</v>
      </c>
      <c r="BG31" s="256"/>
      <c r="BH31" s="256"/>
      <c r="BI31" s="220">
        <f t="shared" si="29"/>
        <v>4</v>
      </c>
      <c r="BJ31" s="257">
        <v>1</v>
      </c>
      <c r="BK31" s="257">
        <v>0</v>
      </c>
      <c r="BL31" s="257"/>
      <c r="BM31" s="258"/>
      <c r="BN31" s="223">
        <v>1</v>
      </c>
      <c r="BO31" s="268"/>
      <c r="BP31" s="268">
        <v>1</v>
      </c>
      <c r="BQ31" s="268"/>
      <c r="BR31" s="268">
        <v>1</v>
      </c>
      <c r="BS31" s="268"/>
      <c r="BT31" s="268"/>
      <c r="BU31" s="268"/>
      <c r="BV31" s="268"/>
      <c r="BW31" s="268"/>
      <c r="BX31" s="268"/>
      <c r="BY31" s="268"/>
      <c r="BZ31" s="278">
        <v>1</v>
      </c>
      <c r="CA31" s="261">
        <f t="shared" si="30"/>
        <v>6</v>
      </c>
      <c r="CB31" s="262">
        <f t="shared" si="31"/>
        <v>54.545454545454547</v>
      </c>
      <c r="CC31" s="263">
        <f t="shared" si="32"/>
        <v>26</v>
      </c>
      <c r="CD31" s="268"/>
      <c r="CE31" s="259">
        <v>1</v>
      </c>
      <c r="CF31" s="409" t="s">
        <v>267</v>
      </c>
      <c r="CG31" s="230"/>
    </row>
    <row r="32" spans="1:86" s="232" customFormat="1" ht="30" customHeight="1">
      <c r="A32" s="233">
        <v>23</v>
      </c>
      <c r="B32" s="234">
        <v>26</v>
      </c>
      <c r="C32" s="235" t="s">
        <v>271</v>
      </c>
      <c r="D32" s="239">
        <v>26</v>
      </c>
      <c r="E32" s="282">
        <f t="shared" si="0"/>
        <v>1</v>
      </c>
      <c r="F32" s="239">
        <v>13</v>
      </c>
      <c r="G32" s="282">
        <f t="shared" si="1"/>
        <v>1</v>
      </c>
      <c r="H32" s="239">
        <v>22</v>
      </c>
      <c r="I32" s="282">
        <f t="shared" si="2"/>
        <v>1</v>
      </c>
      <c r="J32" s="283">
        <f t="shared" si="3"/>
        <v>61</v>
      </c>
      <c r="K32" s="239">
        <v>23</v>
      </c>
      <c r="L32" s="282">
        <f t="shared" si="4"/>
        <v>1</v>
      </c>
      <c r="M32" s="239">
        <v>12</v>
      </c>
      <c r="N32" s="282">
        <f t="shared" si="5"/>
        <v>1</v>
      </c>
      <c r="O32" s="239">
        <v>10</v>
      </c>
      <c r="P32" s="240">
        <f t="shared" si="6"/>
        <v>1</v>
      </c>
      <c r="Q32" s="238">
        <f t="shared" si="7"/>
        <v>45</v>
      </c>
      <c r="R32" s="241">
        <f t="shared" si="33"/>
        <v>6</v>
      </c>
      <c r="S32" s="242">
        <f t="shared" si="8"/>
        <v>106</v>
      </c>
      <c r="T32" s="264">
        <v>71</v>
      </c>
      <c r="U32" s="244">
        <f t="shared" si="9"/>
        <v>35</v>
      </c>
      <c r="V32" s="241">
        <f t="shared" si="10"/>
        <v>3</v>
      </c>
      <c r="W32" s="241">
        <f t="shared" si="11"/>
        <v>3</v>
      </c>
      <c r="X32" s="245">
        <f t="shared" si="12"/>
        <v>4.5</v>
      </c>
      <c r="Y32" s="245">
        <f t="shared" si="13"/>
        <v>5.25</v>
      </c>
      <c r="Z32" s="245">
        <f t="shared" si="14"/>
        <v>9.75</v>
      </c>
      <c r="AA32" s="246">
        <f t="shared" si="15"/>
        <v>10</v>
      </c>
      <c r="AB32" s="247">
        <f t="shared" si="16"/>
        <v>1</v>
      </c>
      <c r="AC32" s="247">
        <f t="shared" si="17"/>
        <v>1</v>
      </c>
      <c r="AD32" s="247">
        <f t="shared" si="18"/>
        <v>1</v>
      </c>
      <c r="AE32" s="247">
        <f t="shared" si="19"/>
        <v>1</v>
      </c>
      <c r="AF32" s="247">
        <f t="shared" si="20"/>
        <v>1</v>
      </c>
      <c r="AG32" s="247">
        <f t="shared" si="21"/>
        <v>1</v>
      </c>
      <c r="AH32" s="241" t="str">
        <f t="shared" si="22"/>
        <v>1</v>
      </c>
      <c r="AI32" s="241">
        <v>1</v>
      </c>
      <c r="AJ32" s="241">
        <v>0</v>
      </c>
      <c r="AK32" s="241">
        <v>12</v>
      </c>
      <c r="AL32" s="241"/>
      <c r="AM32" s="241">
        <f t="shared" si="35"/>
        <v>13</v>
      </c>
      <c r="AN32" s="241">
        <v>0</v>
      </c>
      <c r="AO32" s="241">
        <v>2</v>
      </c>
      <c r="AP32" s="241">
        <v>2</v>
      </c>
      <c r="AQ32" s="241"/>
      <c r="AR32" s="265">
        <v>1</v>
      </c>
      <c r="AS32" s="241"/>
      <c r="AT32" s="241"/>
      <c r="AU32" s="252">
        <v>1</v>
      </c>
      <c r="AV32" s="252">
        <v>0</v>
      </c>
      <c r="AW32" s="252">
        <v>10</v>
      </c>
      <c r="AX32" s="267"/>
      <c r="AY32" s="292">
        <f t="shared" si="23"/>
        <v>11</v>
      </c>
      <c r="AZ32" s="251">
        <v>1</v>
      </c>
      <c r="BA32" s="252">
        <f t="shared" si="24"/>
        <v>0</v>
      </c>
      <c r="BB32" s="253">
        <f t="shared" si="25"/>
        <v>10</v>
      </c>
      <c r="BC32" s="234">
        <f t="shared" si="26"/>
        <v>11</v>
      </c>
      <c r="BD32" s="254">
        <f t="shared" si="27"/>
        <v>0</v>
      </c>
      <c r="BE32" s="286">
        <f t="shared" si="28"/>
        <v>0</v>
      </c>
      <c r="BF32" s="256">
        <f t="shared" si="34"/>
        <v>0</v>
      </c>
      <c r="BG32" s="256"/>
      <c r="BH32" s="256"/>
      <c r="BI32" s="220">
        <f t="shared" si="29"/>
        <v>0</v>
      </c>
      <c r="BJ32" s="257">
        <v>1</v>
      </c>
      <c r="BK32" s="257">
        <v>0</v>
      </c>
      <c r="BL32" s="257"/>
      <c r="BM32" s="258"/>
      <c r="BN32" s="223">
        <v>1</v>
      </c>
      <c r="BO32" s="268"/>
      <c r="BP32" s="268"/>
      <c r="BQ32" s="268"/>
      <c r="BR32" s="311" t="s">
        <v>518</v>
      </c>
      <c r="BS32" s="268"/>
      <c r="BT32" s="268"/>
      <c r="BU32" s="268">
        <v>1</v>
      </c>
      <c r="BV32" s="268"/>
      <c r="BW32" s="268"/>
      <c r="BX32" s="268">
        <v>1</v>
      </c>
      <c r="BY32" s="268"/>
      <c r="BZ32" s="312">
        <v>0</v>
      </c>
      <c r="CA32" s="261">
        <f t="shared" si="30"/>
        <v>1</v>
      </c>
      <c r="CB32" s="262">
        <f t="shared" si="31"/>
        <v>9.0909090909090917</v>
      </c>
      <c r="CC32" s="263">
        <f t="shared" si="32"/>
        <v>9</v>
      </c>
      <c r="CD32" s="268"/>
      <c r="CE32" s="259">
        <v>1</v>
      </c>
      <c r="CF32" s="409" t="s">
        <v>271</v>
      </c>
      <c r="CG32" s="230"/>
    </row>
    <row r="33" spans="1:85" s="342" customFormat="1" ht="30" customHeight="1">
      <c r="A33" s="313">
        <v>25</v>
      </c>
      <c r="B33" s="314">
        <v>27</v>
      </c>
      <c r="C33" s="315" t="s">
        <v>273</v>
      </c>
      <c r="D33" s="316">
        <v>160</v>
      </c>
      <c r="E33" s="317">
        <f t="shared" si="0"/>
        <v>5</v>
      </c>
      <c r="F33" s="316">
        <v>170</v>
      </c>
      <c r="G33" s="317">
        <f t="shared" si="1"/>
        <v>5</v>
      </c>
      <c r="H33" s="316">
        <v>151</v>
      </c>
      <c r="I33" s="317">
        <f t="shared" si="2"/>
        <v>5</v>
      </c>
      <c r="J33" s="318">
        <f t="shared" si="3"/>
        <v>481</v>
      </c>
      <c r="K33" s="316">
        <v>109</v>
      </c>
      <c r="L33" s="317">
        <f t="shared" si="4"/>
        <v>3</v>
      </c>
      <c r="M33" s="316">
        <v>116</v>
      </c>
      <c r="N33" s="317">
        <f t="shared" si="5"/>
        <v>4</v>
      </c>
      <c r="O33" s="316">
        <v>82</v>
      </c>
      <c r="P33" s="317">
        <f t="shared" si="6"/>
        <v>3</v>
      </c>
      <c r="Q33" s="318">
        <f t="shared" si="7"/>
        <v>307</v>
      </c>
      <c r="R33" s="319">
        <f t="shared" si="33"/>
        <v>25</v>
      </c>
      <c r="S33" s="320">
        <f t="shared" si="8"/>
        <v>788</v>
      </c>
      <c r="T33" s="321">
        <v>736</v>
      </c>
      <c r="U33" s="322">
        <f t="shared" si="9"/>
        <v>52</v>
      </c>
      <c r="V33" s="323">
        <f t="shared" si="10"/>
        <v>15</v>
      </c>
      <c r="W33" s="323">
        <f t="shared" si="11"/>
        <v>10</v>
      </c>
      <c r="X33" s="324">
        <f t="shared" si="12"/>
        <v>22.5</v>
      </c>
      <c r="Y33" s="324">
        <f t="shared" si="13"/>
        <v>17.5</v>
      </c>
      <c r="Z33" s="324">
        <f t="shared" si="14"/>
        <v>40</v>
      </c>
      <c r="AA33" s="325">
        <f t="shared" si="15"/>
        <v>40</v>
      </c>
      <c r="AB33" s="317">
        <f t="shared" si="16"/>
        <v>5</v>
      </c>
      <c r="AC33" s="317">
        <f t="shared" si="17"/>
        <v>5</v>
      </c>
      <c r="AD33" s="317">
        <f t="shared" si="18"/>
        <v>5</v>
      </c>
      <c r="AE33" s="317">
        <f t="shared" si="19"/>
        <v>3</v>
      </c>
      <c r="AF33" s="317">
        <f t="shared" si="20"/>
        <v>4</v>
      </c>
      <c r="AG33" s="317">
        <f t="shared" si="21"/>
        <v>3</v>
      </c>
      <c r="AH33" s="323" t="str">
        <f t="shared" si="22"/>
        <v>1+2</v>
      </c>
      <c r="AI33" s="323">
        <v>1</v>
      </c>
      <c r="AJ33" s="323">
        <v>2</v>
      </c>
      <c r="AK33" s="323">
        <v>40</v>
      </c>
      <c r="AL33" s="323">
        <v>3</v>
      </c>
      <c r="AM33" s="297">
        <f t="shared" si="35"/>
        <v>46</v>
      </c>
      <c r="AN33" s="297">
        <v>0</v>
      </c>
      <c r="AO33" s="297">
        <v>6</v>
      </c>
      <c r="AP33" s="297">
        <v>6</v>
      </c>
      <c r="AQ33" s="303">
        <v>2</v>
      </c>
      <c r="AR33" s="300">
        <v>1</v>
      </c>
      <c r="AS33" s="326"/>
      <c r="AT33" s="326"/>
      <c r="AU33" s="327">
        <v>1</v>
      </c>
      <c r="AV33" s="327">
        <v>2</v>
      </c>
      <c r="AW33" s="327">
        <v>38</v>
      </c>
      <c r="AX33" s="328">
        <v>1</v>
      </c>
      <c r="AY33" s="329">
        <f t="shared" si="23"/>
        <v>42</v>
      </c>
      <c r="AZ33" s="306">
        <v>1</v>
      </c>
      <c r="BA33" s="330">
        <f t="shared" si="24"/>
        <v>2</v>
      </c>
      <c r="BB33" s="307">
        <f t="shared" si="25"/>
        <v>40</v>
      </c>
      <c r="BC33" s="331">
        <f t="shared" si="26"/>
        <v>43</v>
      </c>
      <c r="BD33" s="308">
        <f t="shared" si="27"/>
        <v>0</v>
      </c>
      <c r="BE33" s="332">
        <f t="shared" si="28"/>
        <v>-1</v>
      </c>
      <c r="BF33" s="333">
        <f t="shared" si="34"/>
        <v>-1</v>
      </c>
      <c r="BG33" s="333"/>
      <c r="BH33" s="333">
        <v>1</v>
      </c>
      <c r="BI33" s="309">
        <f t="shared" si="29"/>
        <v>-2</v>
      </c>
      <c r="BJ33" s="334"/>
      <c r="BK33" s="334"/>
      <c r="BL33" s="334">
        <v>2</v>
      </c>
      <c r="BM33" s="335">
        <v>0</v>
      </c>
      <c r="BN33" s="336">
        <v>3</v>
      </c>
      <c r="BO33" s="337"/>
      <c r="BP33" s="337"/>
      <c r="BQ33" s="337"/>
      <c r="BR33" s="337">
        <v>1</v>
      </c>
      <c r="BS33" s="337"/>
      <c r="BT33" s="337"/>
      <c r="BU33" s="337"/>
      <c r="BV33" s="337">
        <v>1</v>
      </c>
      <c r="BW33" s="337"/>
      <c r="BX33" s="337"/>
      <c r="BY33" s="337"/>
      <c r="BZ33" s="338">
        <v>0</v>
      </c>
      <c r="CA33" s="339">
        <f t="shared" si="30"/>
        <v>2</v>
      </c>
      <c r="CB33" s="340">
        <f t="shared" si="31"/>
        <v>4.6511627906976747</v>
      </c>
      <c r="CC33" s="341">
        <f t="shared" si="32"/>
        <v>3</v>
      </c>
      <c r="CD33" s="314">
        <v>1</v>
      </c>
      <c r="CE33" s="313"/>
      <c r="CF33" s="410" t="s">
        <v>273</v>
      </c>
      <c r="CG33" s="141"/>
    </row>
    <row r="34" spans="1:85" s="342" customFormat="1" ht="30" customHeight="1">
      <c r="A34" s="343"/>
      <c r="B34" s="344"/>
      <c r="C34" s="345" t="s">
        <v>232</v>
      </c>
      <c r="D34" s="345">
        <f t="shared" ref="D34:R34" si="36">SUM(D7:D33)</f>
        <v>3699</v>
      </c>
      <c r="E34" s="345">
        <f t="shared" si="36"/>
        <v>113</v>
      </c>
      <c r="F34" s="345">
        <f t="shared" si="36"/>
        <v>3528</v>
      </c>
      <c r="G34" s="345">
        <f t="shared" si="36"/>
        <v>108</v>
      </c>
      <c r="H34" s="345">
        <f t="shared" si="36"/>
        <v>3422</v>
      </c>
      <c r="I34" s="345">
        <f t="shared" si="36"/>
        <v>105</v>
      </c>
      <c r="J34" s="346">
        <f t="shared" si="36"/>
        <v>10649</v>
      </c>
      <c r="K34" s="345">
        <f t="shared" si="36"/>
        <v>3143</v>
      </c>
      <c r="L34" s="345">
        <f t="shared" si="36"/>
        <v>98</v>
      </c>
      <c r="M34" s="345">
        <f t="shared" si="36"/>
        <v>2929</v>
      </c>
      <c r="N34" s="345">
        <f t="shared" si="36"/>
        <v>93</v>
      </c>
      <c r="O34" s="345">
        <f t="shared" si="36"/>
        <v>2915</v>
      </c>
      <c r="P34" s="345">
        <f t="shared" si="36"/>
        <v>92</v>
      </c>
      <c r="Q34" s="346">
        <f t="shared" si="36"/>
        <v>8987</v>
      </c>
      <c r="R34" s="345">
        <f t="shared" si="36"/>
        <v>609</v>
      </c>
      <c r="S34" s="347">
        <f t="shared" si="8"/>
        <v>19636</v>
      </c>
      <c r="T34" s="348">
        <f>SUM(T7:T33)</f>
        <v>19150</v>
      </c>
      <c r="U34" s="349">
        <f t="shared" si="9"/>
        <v>486</v>
      </c>
      <c r="V34" s="350">
        <f t="shared" si="10"/>
        <v>326</v>
      </c>
      <c r="W34" s="350">
        <f t="shared" si="11"/>
        <v>283</v>
      </c>
      <c r="X34" s="351">
        <f t="shared" si="12"/>
        <v>489</v>
      </c>
      <c r="Y34" s="351">
        <f t="shared" si="13"/>
        <v>495.25</v>
      </c>
      <c r="Z34" s="351">
        <f t="shared" si="14"/>
        <v>984.25</v>
      </c>
      <c r="AA34" s="352">
        <f t="shared" ref="AA34:AG34" si="37">SUM(AA7:AA33)</f>
        <v>988</v>
      </c>
      <c r="AB34" s="353">
        <f t="shared" si="37"/>
        <v>113</v>
      </c>
      <c r="AC34" s="353">
        <f t="shared" si="37"/>
        <v>108</v>
      </c>
      <c r="AD34" s="353">
        <f t="shared" si="37"/>
        <v>105</v>
      </c>
      <c r="AE34" s="353">
        <f t="shared" si="37"/>
        <v>98</v>
      </c>
      <c r="AF34" s="353">
        <f t="shared" si="37"/>
        <v>93</v>
      </c>
      <c r="AG34" s="353">
        <f t="shared" si="37"/>
        <v>92</v>
      </c>
      <c r="AH34" s="345"/>
      <c r="AI34" s="345">
        <v>27</v>
      </c>
      <c r="AJ34" s="345">
        <v>35</v>
      </c>
      <c r="AK34" s="345">
        <f>SUM(AK7:AK33)</f>
        <v>1053</v>
      </c>
      <c r="AL34" s="345">
        <f>SUM(AL7:AL33)</f>
        <v>49</v>
      </c>
      <c r="AM34" s="345">
        <f>SUM(AM7:AM33)</f>
        <v>1164</v>
      </c>
      <c r="AN34" s="345">
        <v>-8</v>
      </c>
      <c r="AO34" s="345">
        <v>127</v>
      </c>
      <c r="AP34" s="345">
        <v>119</v>
      </c>
      <c r="AQ34" s="345">
        <f>SUM(AQ7:AQ33)</f>
        <v>32</v>
      </c>
      <c r="AR34" s="345">
        <f>SUM(AR7:AR33)</f>
        <v>12</v>
      </c>
      <c r="AS34" s="345">
        <f>SUM(AS9:AS33)</f>
        <v>8</v>
      </c>
      <c r="AT34" s="345"/>
      <c r="AU34" s="345">
        <f t="shared" ref="AU34:BD34" si="38">SUM(AU7:AU33)</f>
        <v>27</v>
      </c>
      <c r="AV34" s="345">
        <f t="shared" si="38"/>
        <v>44</v>
      </c>
      <c r="AW34" s="345">
        <f t="shared" si="38"/>
        <v>991</v>
      </c>
      <c r="AX34" s="354">
        <f t="shared" si="38"/>
        <v>62</v>
      </c>
      <c r="AY34" s="345">
        <f t="shared" si="38"/>
        <v>1124</v>
      </c>
      <c r="AZ34" s="345">
        <f t="shared" si="38"/>
        <v>27</v>
      </c>
      <c r="BA34" s="345">
        <f t="shared" si="38"/>
        <v>44</v>
      </c>
      <c r="BB34" s="345">
        <f t="shared" si="38"/>
        <v>988</v>
      </c>
      <c r="BC34" s="345">
        <f t="shared" si="38"/>
        <v>1059</v>
      </c>
      <c r="BD34" s="354">
        <f t="shared" si="38"/>
        <v>0</v>
      </c>
      <c r="BE34" s="350">
        <f t="shared" si="28"/>
        <v>65</v>
      </c>
      <c r="BF34" s="355">
        <f t="shared" si="34"/>
        <v>65</v>
      </c>
      <c r="BG34" s="345">
        <f t="shared" ref="BG34:CA34" si="39">SUM(BG7:BG33)</f>
        <v>2</v>
      </c>
      <c r="BH34" s="345">
        <f t="shared" si="39"/>
        <v>37</v>
      </c>
      <c r="BI34" s="355">
        <f t="shared" si="39"/>
        <v>28</v>
      </c>
      <c r="BJ34" s="356">
        <f t="shared" si="39"/>
        <v>14</v>
      </c>
      <c r="BK34" s="356">
        <f t="shared" si="39"/>
        <v>0</v>
      </c>
      <c r="BL34" s="356">
        <f t="shared" si="39"/>
        <v>33</v>
      </c>
      <c r="BM34" s="357">
        <f t="shared" si="39"/>
        <v>1</v>
      </c>
      <c r="BN34" s="345">
        <f t="shared" si="39"/>
        <v>45</v>
      </c>
      <c r="BO34" s="345">
        <f t="shared" si="39"/>
        <v>1</v>
      </c>
      <c r="BP34" s="345">
        <f t="shared" si="39"/>
        <v>22</v>
      </c>
      <c r="BQ34" s="345">
        <f t="shared" si="39"/>
        <v>12</v>
      </c>
      <c r="BR34" s="345">
        <f t="shared" si="39"/>
        <v>13</v>
      </c>
      <c r="BS34" s="345">
        <f t="shared" si="39"/>
        <v>0</v>
      </c>
      <c r="BT34" s="345">
        <f t="shared" si="39"/>
        <v>0</v>
      </c>
      <c r="BU34" s="345">
        <f t="shared" si="39"/>
        <v>8</v>
      </c>
      <c r="BV34" s="345">
        <f t="shared" si="39"/>
        <v>3</v>
      </c>
      <c r="BW34" s="345">
        <f t="shared" si="39"/>
        <v>2</v>
      </c>
      <c r="BX34" s="345">
        <f t="shared" si="39"/>
        <v>7</v>
      </c>
      <c r="BY34" s="345">
        <f t="shared" si="39"/>
        <v>2</v>
      </c>
      <c r="BZ34" s="345">
        <f t="shared" si="39"/>
        <v>14</v>
      </c>
      <c r="CA34" s="358">
        <f t="shared" si="39"/>
        <v>124</v>
      </c>
      <c r="CB34" s="359">
        <f t="shared" si="31"/>
        <v>11.709159584513692</v>
      </c>
      <c r="CC34" s="360"/>
      <c r="CD34" s="345">
        <f>SUM(CD7:CD33)</f>
        <v>13</v>
      </c>
      <c r="CE34" s="361">
        <f>SUM(CE7:CE33)</f>
        <v>16.36</v>
      </c>
      <c r="CF34" s="411" t="s">
        <v>232</v>
      </c>
      <c r="CG34" s="141"/>
    </row>
    <row r="35" spans="1:85" ht="45" customHeight="1">
      <c r="A35" s="362"/>
      <c r="B35" s="363"/>
      <c r="C35" s="364"/>
      <c r="D35" s="365"/>
      <c r="E35" s="366"/>
      <c r="F35" s="365"/>
      <c r="G35" s="365"/>
      <c r="H35" s="367"/>
      <c r="I35" s="365"/>
      <c r="J35" s="368"/>
      <c r="K35" s="367"/>
      <c r="L35" s="367"/>
      <c r="N35" s="367"/>
      <c r="O35" s="370"/>
      <c r="P35" s="371"/>
      <c r="Q35" s="372"/>
      <c r="R35" s="373"/>
      <c r="S35" s="373"/>
      <c r="T35" s="374"/>
      <c r="U35" s="375"/>
      <c r="V35" s="373"/>
      <c r="W35" s="376"/>
      <c r="X35" s="377"/>
      <c r="Y35" s="377"/>
      <c r="Z35" s="377"/>
      <c r="AA35" s="378"/>
      <c r="AB35" s="379"/>
      <c r="AC35" s="379"/>
      <c r="AD35" s="379"/>
      <c r="AE35" s="379"/>
      <c r="AF35" s="379"/>
      <c r="AG35" s="379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459"/>
      <c r="AX35" s="459"/>
      <c r="AY35" s="373"/>
      <c r="AZ35" s="373"/>
      <c r="BA35" s="373"/>
      <c r="BB35" s="373"/>
      <c r="BC35" s="373"/>
      <c r="BD35" s="380"/>
      <c r="BE35" s="381"/>
      <c r="BF35" s="371"/>
      <c r="BG35" s="371"/>
      <c r="BH35" s="367"/>
      <c r="BI35" s="371"/>
      <c r="BJ35" s="382"/>
      <c r="BK35" s="382"/>
      <c r="BL35" s="382"/>
      <c r="BM35" s="382"/>
      <c r="BN35" s="383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64"/>
      <c r="CA35" s="385"/>
      <c r="CB35" s="386"/>
      <c r="CC35" s="387"/>
      <c r="CD35" s="364"/>
      <c r="CE35" s="140"/>
      <c r="CF35" s="412"/>
    </row>
    <row r="36" spans="1:85" ht="45" customHeight="1">
      <c r="A36" s="362"/>
      <c r="B36" s="363"/>
      <c r="C36" s="364"/>
      <c r="D36" s="365"/>
      <c r="E36" s="366"/>
      <c r="F36" s="365"/>
      <c r="G36" s="365"/>
      <c r="H36" s="367"/>
      <c r="I36" s="365"/>
      <c r="J36" s="368"/>
      <c r="K36" s="367"/>
      <c r="L36" s="367"/>
      <c r="N36" s="367"/>
      <c r="O36" s="370"/>
      <c r="P36" s="371"/>
      <c r="Q36" s="372"/>
      <c r="R36" s="373"/>
      <c r="S36" s="373"/>
      <c r="T36" s="374"/>
      <c r="U36" s="375"/>
      <c r="V36" s="373"/>
      <c r="W36" s="376"/>
      <c r="X36" s="377"/>
      <c r="Y36" s="377"/>
      <c r="Z36" s="377"/>
      <c r="AA36" s="378"/>
      <c r="AB36" s="379"/>
      <c r="AC36" s="379"/>
      <c r="AD36" s="379"/>
      <c r="AE36" s="379"/>
      <c r="AF36" s="379"/>
      <c r="AG36" s="379"/>
      <c r="AH36" s="373"/>
      <c r="AI36" s="373"/>
      <c r="AJ36" s="373"/>
      <c r="AK36" s="373"/>
      <c r="AL36" s="373"/>
      <c r="AM36" s="373"/>
      <c r="AN36" s="373"/>
      <c r="AO36" s="373"/>
      <c r="AP36" s="373"/>
      <c r="AQ36" s="373"/>
      <c r="AR36" s="373"/>
      <c r="AS36" s="373"/>
      <c r="AT36" s="373"/>
      <c r="AU36" s="373"/>
      <c r="AV36" s="373"/>
      <c r="AW36" s="373"/>
      <c r="AX36" s="380"/>
      <c r="AY36" s="373"/>
      <c r="AZ36" s="373"/>
      <c r="BA36" s="373"/>
      <c r="BB36" s="373"/>
      <c r="BC36" s="373"/>
      <c r="BD36" s="380"/>
      <c r="BE36" s="381"/>
      <c r="BF36" s="371"/>
      <c r="BG36" s="371"/>
      <c r="BH36" s="367"/>
      <c r="BI36" s="371"/>
      <c r="BJ36" s="382"/>
      <c r="BK36" s="382"/>
      <c r="BL36" s="382"/>
      <c r="BM36" s="382"/>
      <c r="BN36" s="383"/>
      <c r="BO36" s="384"/>
      <c r="BP36" s="384"/>
      <c r="BQ36" s="384"/>
      <c r="BR36" s="384"/>
      <c r="BS36" s="384"/>
      <c r="BT36" s="384"/>
      <c r="BU36" s="384"/>
      <c r="BV36" s="384"/>
      <c r="BW36" s="384"/>
      <c r="BX36" s="384"/>
      <c r="BY36" s="384"/>
      <c r="BZ36" s="364"/>
      <c r="CA36" s="385"/>
      <c r="CB36" s="386"/>
      <c r="CC36" s="387"/>
      <c r="CD36" s="364"/>
      <c r="CF36" s="412"/>
    </row>
    <row r="37" spans="1:85" ht="37.5" customHeight="1">
      <c r="A37" s="362"/>
      <c r="B37" s="363"/>
      <c r="C37" s="388"/>
      <c r="D37" s="365"/>
      <c r="E37" s="366"/>
      <c r="F37" s="365"/>
      <c r="G37" s="365"/>
      <c r="H37" s="367"/>
      <c r="I37" s="365"/>
      <c r="J37" s="368"/>
      <c r="K37" s="367"/>
      <c r="L37" s="367"/>
      <c r="N37" s="367"/>
      <c r="O37" s="370"/>
      <c r="P37" s="371"/>
      <c r="Q37" s="372"/>
      <c r="R37" s="373"/>
      <c r="S37" s="373"/>
      <c r="T37" s="374"/>
      <c r="U37" s="375"/>
      <c r="V37" s="373"/>
      <c r="W37" s="376"/>
      <c r="X37" s="377"/>
      <c r="Y37" s="377"/>
      <c r="Z37" s="377"/>
      <c r="AA37" s="378"/>
      <c r="AB37" s="379"/>
      <c r="AC37" s="379"/>
      <c r="AD37" s="379"/>
      <c r="AE37" s="379"/>
      <c r="AF37" s="379"/>
      <c r="AG37" s="379"/>
      <c r="AH37" s="373"/>
      <c r="AI37" s="373"/>
      <c r="AJ37" s="373"/>
      <c r="AK37" s="373"/>
      <c r="AL37" s="373"/>
      <c r="AM37" s="373"/>
      <c r="AN37" s="373"/>
      <c r="AO37" s="373"/>
      <c r="AP37" s="373"/>
      <c r="AQ37" s="373"/>
      <c r="AR37" s="373"/>
      <c r="AS37" s="373"/>
      <c r="AT37" s="373"/>
      <c r="AU37" s="373"/>
      <c r="AW37" s="373"/>
      <c r="AX37" s="380"/>
      <c r="AY37" s="373"/>
      <c r="AZ37" s="373"/>
      <c r="BA37" s="373"/>
      <c r="BB37" s="373"/>
      <c r="BC37" s="373"/>
      <c r="BD37" s="380"/>
      <c r="BE37" s="381"/>
      <c r="BF37" s="371"/>
      <c r="BG37" s="371"/>
      <c r="BH37" s="367"/>
      <c r="BI37" s="371"/>
      <c r="BJ37" s="382"/>
      <c r="BK37" s="382"/>
      <c r="BL37" s="382"/>
      <c r="BM37" s="382"/>
      <c r="BN37" s="383"/>
      <c r="BO37" s="384"/>
      <c r="BP37" s="384"/>
      <c r="BQ37" s="384"/>
      <c r="BR37" s="384"/>
      <c r="BS37" s="384"/>
      <c r="BT37" s="384"/>
      <c r="BU37" s="384"/>
      <c r="BV37" s="384"/>
      <c r="BW37" s="384"/>
      <c r="BX37" s="384"/>
      <c r="BY37" s="384"/>
      <c r="BZ37" s="364"/>
      <c r="CA37" s="385"/>
      <c r="CB37" s="386"/>
      <c r="CC37" s="387"/>
      <c r="CD37" s="364"/>
      <c r="CF37" s="412"/>
    </row>
    <row r="38" spans="1:85" ht="72.75" customHeight="1"/>
    <row r="39" spans="1:85" ht="72.75" customHeight="1"/>
    <row r="42" spans="1:85">
      <c r="D42" s="141"/>
      <c r="E42" s="141"/>
      <c r="F42" s="141"/>
      <c r="G42" s="141"/>
      <c r="H42" s="141"/>
      <c r="I42" s="141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CA42" s="144"/>
      <c r="CB42" s="144"/>
      <c r="CC42" s="144"/>
      <c r="CG42" s="144"/>
    </row>
    <row r="43" spans="1:85">
      <c r="D43" s="141"/>
      <c r="E43" s="141"/>
      <c r="F43" s="141"/>
      <c r="G43" s="141"/>
      <c r="H43" s="141"/>
      <c r="I43" s="141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CA43" s="144"/>
      <c r="CB43" s="144"/>
      <c r="CC43" s="144"/>
      <c r="CG43" s="144"/>
    </row>
    <row r="44" spans="1:85">
      <c r="D44" s="141"/>
      <c r="E44" s="141"/>
      <c r="F44" s="141"/>
      <c r="G44" s="141"/>
      <c r="H44" s="141"/>
      <c r="I44" s="141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CA44" s="144"/>
      <c r="CB44" s="144"/>
      <c r="CC44" s="144"/>
      <c r="CG44" s="144"/>
    </row>
    <row r="45" spans="1:85">
      <c r="D45" s="141"/>
      <c r="E45" s="141"/>
      <c r="F45" s="141"/>
      <c r="G45" s="141"/>
      <c r="H45" s="141"/>
      <c r="I45" s="141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CA45" s="144"/>
      <c r="CB45" s="144"/>
      <c r="CC45" s="144"/>
      <c r="CG45" s="144"/>
    </row>
    <row r="46" spans="1:85">
      <c r="D46" s="141"/>
      <c r="E46" s="141"/>
      <c r="F46" s="141"/>
      <c r="G46" s="141"/>
      <c r="H46" s="141"/>
      <c r="I46" s="141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CA46" s="144"/>
      <c r="CB46" s="144"/>
      <c r="CC46" s="144"/>
      <c r="CG46" s="144"/>
    </row>
    <row r="47" spans="1:85">
      <c r="D47" s="141"/>
      <c r="E47" s="141"/>
      <c r="F47" s="141"/>
      <c r="G47" s="141"/>
      <c r="H47" s="141"/>
      <c r="I47" s="141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CA47" s="144"/>
      <c r="CB47" s="144"/>
      <c r="CC47" s="144"/>
      <c r="CG47" s="144"/>
    </row>
    <row r="48" spans="1:85">
      <c r="D48" s="141"/>
      <c r="E48" s="141"/>
      <c r="F48" s="141"/>
      <c r="G48" s="141"/>
      <c r="H48" s="141"/>
      <c r="I48" s="141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CA48" s="144"/>
      <c r="CB48" s="144"/>
      <c r="CC48" s="144"/>
      <c r="CG48" s="144"/>
    </row>
    <row r="49" spans="4:85">
      <c r="D49" s="141"/>
      <c r="E49" s="141"/>
      <c r="F49" s="141"/>
      <c r="G49" s="141"/>
      <c r="H49" s="141"/>
      <c r="I49" s="141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CA49" s="144"/>
      <c r="CB49" s="144"/>
      <c r="CC49" s="144"/>
      <c r="CG49" s="144"/>
    </row>
    <row r="50" spans="4:85">
      <c r="D50" s="141"/>
      <c r="E50" s="141"/>
      <c r="F50" s="141"/>
      <c r="G50" s="141"/>
      <c r="H50" s="141"/>
      <c r="I50" s="141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CA50" s="144"/>
      <c r="CB50" s="144"/>
      <c r="CC50" s="144"/>
      <c r="CG50" s="144"/>
    </row>
    <row r="51" spans="4:85">
      <c r="D51" s="141"/>
      <c r="E51" s="141"/>
      <c r="F51" s="141"/>
      <c r="G51" s="141"/>
      <c r="H51" s="141"/>
      <c r="I51" s="141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CA51" s="144"/>
      <c r="CB51" s="144"/>
      <c r="CC51" s="144"/>
      <c r="CG51" s="144"/>
    </row>
    <row r="52" spans="4:85">
      <c r="D52" s="141"/>
      <c r="E52" s="141"/>
      <c r="F52" s="141"/>
      <c r="G52" s="141"/>
      <c r="H52" s="141"/>
      <c r="I52" s="141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CA52" s="144"/>
      <c r="CB52" s="144"/>
      <c r="CC52" s="144"/>
      <c r="CG52" s="144"/>
    </row>
    <row r="53" spans="4:85">
      <c r="D53" s="141"/>
      <c r="E53" s="141"/>
      <c r="F53" s="141"/>
      <c r="G53" s="141"/>
      <c r="H53" s="141"/>
      <c r="I53" s="141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CA53" s="144"/>
      <c r="CB53" s="144"/>
      <c r="CC53" s="144"/>
      <c r="CG53" s="144"/>
    </row>
    <row r="54" spans="4:85">
      <c r="D54" s="141"/>
      <c r="E54" s="141"/>
      <c r="F54" s="141"/>
      <c r="G54" s="141"/>
      <c r="H54" s="141"/>
      <c r="I54" s="141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CA54" s="144"/>
      <c r="CB54" s="144"/>
      <c r="CC54" s="144"/>
      <c r="CG54" s="144"/>
    </row>
    <row r="55" spans="4:85">
      <c r="D55" s="141"/>
      <c r="E55" s="141"/>
      <c r="F55" s="141"/>
      <c r="G55" s="141"/>
      <c r="H55" s="141"/>
      <c r="I55" s="141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CA55" s="144"/>
      <c r="CB55" s="144"/>
      <c r="CC55" s="144"/>
      <c r="CG55" s="144"/>
    </row>
    <row r="56" spans="4:85">
      <c r="D56" s="141"/>
      <c r="E56" s="141"/>
      <c r="F56" s="141"/>
      <c r="G56" s="141"/>
      <c r="H56" s="141"/>
      <c r="I56" s="141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CA56" s="144"/>
      <c r="CB56" s="144"/>
      <c r="CC56" s="144"/>
      <c r="CG56" s="144"/>
    </row>
    <row r="57" spans="4:85">
      <c r="D57" s="141"/>
      <c r="E57" s="141"/>
      <c r="F57" s="141"/>
      <c r="G57" s="141"/>
      <c r="H57" s="141"/>
      <c r="I57" s="141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CA57" s="144"/>
      <c r="CB57" s="144"/>
      <c r="CC57" s="144"/>
      <c r="CG57" s="144"/>
    </row>
    <row r="58" spans="4:85">
      <c r="D58" s="141"/>
      <c r="E58" s="141"/>
      <c r="F58" s="141"/>
      <c r="G58" s="141"/>
      <c r="H58" s="141"/>
      <c r="I58" s="141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CA58" s="144"/>
      <c r="CB58" s="144"/>
      <c r="CC58" s="144"/>
      <c r="CG58" s="144"/>
    </row>
    <row r="59" spans="4:85">
      <c r="D59" s="141"/>
      <c r="E59" s="141"/>
      <c r="F59" s="141"/>
      <c r="G59" s="141"/>
      <c r="H59" s="141"/>
      <c r="I59" s="141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CA59" s="144"/>
      <c r="CB59" s="144"/>
      <c r="CC59" s="144"/>
      <c r="CG59" s="144"/>
    </row>
    <row r="60" spans="4:85">
      <c r="D60" s="141"/>
      <c r="E60" s="141"/>
      <c r="F60" s="141"/>
      <c r="G60" s="141"/>
      <c r="H60" s="141"/>
      <c r="I60" s="141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CA60" s="144"/>
      <c r="CB60" s="144"/>
      <c r="CC60" s="144"/>
      <c r="CG60" s="144"/>
    </row>
    <row r="61" spans="4:85">
      <c r="D61" s="141"/>
      <c r="E61" s="141"/>
      <c r="F61" s="141"/>
      <c r="G61" s="141"/>
      <c r="H61" s="141"/>
      <c r="I61" s="141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CA61" s="144"/>
      <c r="CB61" s="144"/>
      <c r="CC61" s="144"/>
      <c r="CG61" s="144"/>
    </row>
    <row r="62" spans="4:85">
      <c r="D62" s="141"/>
      <c r="E62" s="141"/>
      <c r="F62" s="141"/>
      <c r="G62" s="141"/>
      <c r="H62" s="141"/>
      <c r="I62" s="141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CA62" s="144"/>
      <c r="CB62" s="144"/>
      <c r="CC62" s="144"/>
      <c r="CG62" s="144"/>
    </row>
    <row r="63" spans="4:85">
      <c r="D63" s="141"/>
      <c r="E63" s="141"/>
      <c r="F63" s="141"/>
      <c r="G63" s="141"/>
      <c r="H63" s="141"/>
      <c r="I63" s="141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CA63" s="144"/>
      <c r="CB63" s="144"/>
      <c r="CC63" s="144"/>
      <c r="CG63" s="144"/>
    </row>
    <row r="64" spans="4:85">
      <c r="D64" s="141"/>
      <c r="E64" s="141"/>
      <c r="F64" s="141"/>
      <c r="G64" s="141"/>
      <c r="H64" s="141"/>
      <c r="I64" s="141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CA64" s="144"/>
      <c r="CB64" s="144"/>
      <c r="CC64" s="144"/>
      <c r="CG64" s="144"/>
    </row>
    <row r="65" spans="4:85">
      <c r="D65" s="141"/>
      <c r="E65" s="141"/>
      <c r="F65" s="141"/>
      <c r="G65" s="141"/>
      <c r="H65" s="141"/>
      <c r="I65" s="141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CA65" s="144"/>
      <c r="CB65" s="144"/>
      <c r="CC65" s="144"/>
      <c r="CG65" s="144"/>
    </row>
    <row r="66" spans="4:85">
      <c r="D66" s="141"/>
      <c r="E66" s="141"/>
      <c r="F66" s="141"/>
      <c r="G66" s="141"/>
      <c r="H66" s="141"/>
      <c r="I66" s="141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CA66" s="144"/>
      <c r="CB66" s="144"/>
      <c r="CC66" s="144"/>
      <c r="CG66" s="144"/>
    </row>
    <row r="67" spans="4:85">
      <c r="D67" s="141"/>
      <c r="E67" s="141"/>
      <c r="F67" s="141"/>
      <c r="G67" s="141"/>
      <c r="H67" s="141"/>
      <c r="I67" s="141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CA67" s="144"/>
      <c r="CB67" s="144"/>
      <c r="CC67" s="144"/>
      <c r="CG67" s="144"/>
    </row>
    <row r="68" spans="4:85">
      <c r="D68" s="141"/>
      <c r="E68" s="141"/>
      <c r="F68" s="141"/>
      <c r="G68" s="141"/>
      <c r="H68" s="141"/>
      <c r="I68" s="141"/>
      <c r="BN68" s="144"/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144"/>
      <c r="CA68" s="144"/>
      <c r="CB68" s="144"/>
      <c r="CC68" s="144"/>
      <c r="CG68" s="144"/>
    </row>
    <row r="69" spans="4:85">
      <c r="D69" s="141"/>
      <c r="E69" s="141"/>
      <c r="F69" s="141"/>
      <c r="G69" s="141"/>
      <c r="H69" s="141"/>
      <c r="I69" s="141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CA69" s="144"/>
      <c r="CB69" s="144"/>
      <c r="CC69" s="144"/>
      <c r="CG69" s="144"/>
    </row>
    <row r="70" spans="4:85">
      <c r="D70" s="141"/>
      <c r="E70" s="141"/>
      <c r="F70" s="141"/>
      <c r="G70" s="141"/>
      <c r="H70" s="141"/>
      <c r="I70" s="141"/>
      <c r="BN70" s="144"/>
      <c r="BO70" s="144"/>
      <c r="BP70" s="144"/>
      <c r="BQ70" s="144"/>
      <c r="BR70" s="144"/>
      <c r="BS70" s="144"/>
      <c r="BT70" s="144"/>
      <c r="BU70" s="144"/>
      <c r="BV70" s="144"/>
      <c r="BW70" s="144"/>
      <c r="BX70" s="144"/>
      <c r="BY70" s="144"/>
      <c r="CA70" s="144"/>
      <c r="CB70" s="144"/>
      <c r="CC70" s="144"/>
      <c r="CG70" s="144"/>
    </row>
    <row r="71" spans="4:85">
      <c r="D71" s="141"/>
      <c r="E71" s="141"/>
      <c r="F71" s="141"/>
      <c r="G71" s="141"/>
      <c r="H71" s="141"/>
      <c r="I71" s="141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CA71" s="144"/>
      <c r="CB71" s="144"/>
      <c r="CC71" s="144"/>
      <c r="CG71" s="144"/>
    </row>
    <row r="72" spans="4:85">
      <c r="D72" s="141"/>
      <c r="E72" s="141"/>
      <c r="F72" s="141"/>
      <c r="G72" s="141"/>
      <c r="H72" s="141"/>
      <c r="I72" s="141"/>
      <c r="BN72" s="144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CA72" s="144"/>
      <c r="CB72" s="144"/>
      <c r="CC72" s="144"/>
      <c r="CG72" s="144"/>
    </row>
    <row r="73" spans="4:85">
      <c r="D73" s="141"/>
      <c r="E73" s="141"/>
      <c r="F73" s="141"/>
      <c r="G73" s="141"/>
      <c r="H73" s="141"/>
      <c r="I73" s="141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CA73" s="144"/>
      <c r="CB73" s="144"/>
      <c r="CC73" s="144"/>
      <c r="CG73" s="144"/>
    </row>
    <row r="74" spans="4:85">
      <c r="D74" s="141"/>
      <c r="E74" s="141"/>
      <c r="F74" s="141"/>
      <c r="G74" s="141"/>
      <c r="H74" s="141"/>
      <c r="I74" s="141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CA74" s="144"/>
      <c r="CB74" s="144"/>
      <c r="CC74" s="144"/>
      <c r="CG74" s="144"/>
    </row>
    <row r="75" spans="4:85">
      <c r="D75" s="141"/>
      <c r="E75" s="141"/>
      <c r="F75" s="141"/>
      <c r="G75" s="141"/>
      <c r="H75" s="141"/>
      <c r="I75" s="141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CA75" s="144"/>
      <c r="CB75" s="144"/>
      <c r="CC75" s="144"/>
      <c r="CG75" s="144"/>
    </row>
    <row r="76" spans="4:85">
      <c r="D76" s="141"/>
      <c r="E76" s="141"/>
      <c r="F76" s="141"/>
      <c r="G76" s="141"/>
      <c r="H76" s="141"/>
      <c r="I76" s="141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CA76" s="144"/>
      <c r="CB76" s="144"/>
      <c r="CC76" s="144"/>
      <c r="CG76" s="144"/>
    </row>
    <row r="77" spans="4:85">
      <c r="D77" s="141"/>
      <c r="E77" s="141"/>
      <c r="F77" s="141"/>
      <c r="G77" s="141"/>
      <c r="H77" s="141"/>
      <c r="I77" s="141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CA77" s="144"/>
      <c r="CB77" s="144"/>
      <c r="CC77" s="144"/>
      <c r="CG77" s="144"/>
    </row>
    <row r="78" spans="4:85">
      <c r="D78" s="141"/>
      <c r="E78" s="141"/>
      <c r="F78" s="141"/>
      <c r="G78" s="141"/>
      <c r="H78" s="141"/>
      <c r="I78" s="141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CA78" s="144"/>
      <c r="CB78" s="144"/>
      <c r="CC78" s="144"/>
      <c r="CG78" s="144"/>
    </row>
    <row r="79" spans="4:85">
      <c r="D79" s="141"/>
      <c r="E79" s="141"/>
      <c r="F79" s="141"/>
      <c r="G79" s="141"/>
      <c r="H79" s="141"/>
      <c r="I79" s="141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CA79" s="144"/>
      <c r="CB79" s="144"/>
      <c r="CC79" s="144"/>
      <c r="CG79" s="144"/>
    </row>
    <row r="80" spans="4:85">
      <c r="D80" s="141"/>
      <c r="E80" s="141"/>
      <c r="F80" s="141"/>
      <c r="G80" s="141"/>
      <c r="H80" s="141"/>
      <c r="I80" s="141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CA80" s="144"/>
      <c r="CB80" s="144"/>
      <c r="CC80" s="144"/>
      <c r="CG80" s="144"/>
    </row>
    <row r="81" spans="4:85">
      <c r="D81" s="141"/>
      <c r="E81" s="141"/>
      <c r="F81" s="141"/>
      <c r="G81" s="141"/>
      <c r="H81" s="141"/>
      <c r="I81" s="141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CA81" s="144"/>
      <c r="CB81" s="144"/>
      <c r="CC81" s="144"/>
      <c r="CG81" s="144"/>
    </row>
    <row r="82" spans="4:85">
      <c r="D82" s="141"/>
      <c r="E82" s="141"/>
      <c r="F82" s="141"/>
      <c r="G82" s="141"/>
      <c r="H82" s="141"/>
      <c r="I82" s="141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CA82" s="144"/>
      <c r="CB82" s="144"/>
      <c r="CC82" s="144"/>
      <c r="CG82" s="144"/>
    </row>
    <row r="83" spans="4:85">
      <c r="D83" s="141"/>
      <c r="E83" s="141"/>
      <c r="F83" s="141"/>
      <c r="G83" s="141"/>
      <c r="H83" s="141"/>
      <c r="I83" s="141"/>
      <c r="BN83" s="144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CA83" s="144"/>
      <c r="CB83" s="144"/>
      <c r="CC83" s="144"/>
      <c r="CG83" s="144"/>
    </row>
    <row r="84" spans="4:85">
      <c r="D84" s="141"/>
      <c r="E84" s="141"/>
      <c r="F84" s="141"/>
      <c r="G84" s="141"/>
      <c r="H84" s="141"/>
      <c r="I84" s="141"/>
      <c r="BN84" s="144"/>
      <c r="BO84" s="144"/>
      <c r="BP84" s="144"/>
      <c r="BQ84" s="144"/>
      <c r="BR84" s="144"/>
      <c r="BS84" s="144"/>
      <c r="BT84" s="144"/>
      <c r="BU84" s="144"/>
      <c r="BV84" s="144"/>
      <c r="BW84" s="144"/>
      <c r="BX84" s="144"/>
      <c r="BY84" s="144"/>
      <c r="CA84" s="144"/>
      <c r="CB84" s="144"/>
      <c r="CC84" s="144"/>
      <c r="CG84" s="144"/>
    </row>
    <row r="85" spans="4:85">
      <c r="D85" s="141"/>
      <c r="E85" s="141"/>
      <c r="F85" s="141"/>
      <c r="G85" s="141"/>
      <c r="H85" s="141"/>
      <c r="I85" s="141"/>
      <c r="BN85" s="144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CA85" s="144"/>
      <c r="CB85" s="144"/>
      <c r="CC85" s="144"/>
      <c r="CG85" s="144"/>
    </row>
    <row r="86" spans="4:85">
      <c r="D86" s="141"/>
      <c r="E86" s="141"/>
      <c r="F86" s="141"/>
      <c r="G86" s="141"/>
      <c r="H86" s="141"/>
      <c r="I86" s="141"/>
      <c r="BN86" s="144"/>
      <c r="BO86" s="144"/>
      <c r="BP86" s="144"/>
      <c r="BQ86" s="144"/>
      <c r="BR86" s="144"/>
      <c r="BS86" s="144"/>
      <c r="BT86" s="144"/>
      <c r="BU86" s="144"/>
      <c r="BV86" s="144"/>
      <c r="BW86" s="144"/>
      <c r="BX86" s="144"/>
      <c r="BY86" s="144"/>
      <c r="CA86" s="144"/>
      <c r="CB86" s="144"/>
      <c r="CC86" s="144"/>
      <c r="CG86" s="144"/>
    </row>
    <row r="87" spans="4:85">
      <c r="D87" s="141"/>
      <c r="E87" s="141"/>
      <c r="F87" s="141"/>
      <c r="G87" s="141"/>
      <c r="H87" s="141"/>
      <c r="I87" s="141"/>
      <c r="BN87" s="144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CA87" s="144"/>
      <c r="CB87" s="144"/>
      <c r="CC87" s="144"/>
      <c r="CG87" s="144"/>
    </row>
    <row r="88" spans="4:85">
      <c r="D88" s="141"/>
      <c r="E88" s="141"/>
      <c r="F88" s="141"/>
      <c r="G88" s="141"/>
      <c r="H88" s="141"/>
      <c r="I88" s="141"/>
      <c r="BN88" s="144"/>
      <c r="BO88" s="144"/>
      <c r="BP88" s="144"/>
      <c r="BQ88" s="144"/>
      <c r="BR88" s="144"/>
      <c r="BS88" s="144"/>
      <c r="BT88" s="144"/>
      <c r="BU88" s="144"/>
      <c r="BV88" s="144"/>
      <c r="BW88" s="144"/>
      <c r="BX88" s="144"/>
      <c r="BY88" s="144"/>
      <c r="CA88" s="144"/>
      <c r="CB88" s="144"/>
      <c r="CC88" s="144"/>
      <c r="CG88" s="144"/>
    </row>
    <row r="89" spans="4:85">
      <c r="D89" s="141"/>
      <c r="E89" s="141"/>
      <c r="F89" s="141"/>
      <c r="G89" s="141"/>
      <c r="H89" s="141"/>
      <c r="I89" s="141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CA89" s="144"/>
      <c r="CB89" s="144"/>
      <c r="CC89" s="144"/>
      <c r="CG89" s="144"/>
    </row>
    <row r="90" spans="4:85">
      <c r="D90" s="141"/>
      <c r="E90" s="141"/>
      <c r="F90" s="141"/>
      <c r="G90" s="141"/>
      <c r="H90" s="141"/>
      <c r="I90" s="141"/>
      <c r="BN90" s="144"/>
      <c r="BO90" s="144"/>
      <c r="BP90" s="144"/>
      <c r="BQ90" s="144"/>
      <c r="BR90" s="144"/>
      <c r="BS90" s="144"/>
      <c r="BT90" s="144"/>
      <c r="BU90" s="144"/>
      <c r="BV90" s="144"/>
      <c r="BW90" s="144"/>
      <c r="BX90" s="144"/>
      <c r="BY90" s="144"/>
      <c r="CA90" s="144"/>
      <c r="CB90" s="144"/>
      <c r="CC90" s="144"/>
      <c r="CG90" s="144"/>
    </row>
    <row r="91" spans="4:85">
      <c r="D91" s="141"/>
      <c r="E91" s="141"/>
      <c r="F91" s="141"/>
      <c r="G91" s="141"/>
      <c r="H91" s="141"/>
      <c r="I91" s="141"/>
      <c r="BN91" s="144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CA91" s="144"/>
      <c r="CB91" s="144"/>
      <c r="CC91" s="144"/>
      <c r="CG91" s="144"/>
    </row>
    <row r="92" spans="4:85">
      <c r="D92" s="141"/>
      <c r="E92" s="141"/>
      <c r="F92" s="141"/>
      <c r="G92" s="141"/>
      <c r="H92" s="141"/>
      <c r="I92" s="141"/>
      <c r="BN92" s="144"/>
      <c r="BO92" s="144"/>
      <c r="BP92" s="144"/>
      <c r="BQ92" s="144"/>
      <c r="BR92" s="144"/>
      <c r="BS92" s="144"/>
      <c r="BT92" s="144"/>
      <c r="BU92" s="144"/>
      <c r="BV92" s="144"/>
      <c r="BW92" s="144"/>
      <c r="BX92" s="144"/>
      <c r="BY92" s="144"/>
      <c r="CA92" s="144"/>
      <c r="CB92" s="144"/>
      <c r="CC92" s="144"/>
      <c r="CG92" s="144"/>
    </row>
    <row r="93" spans="4:85">
      <c r="D93" s="141"/>
      <c r="E93" s="141"/>
      <c r="F93" s="141"/>
      <c r="G93" s="141"/>
      <c r="H93" s="141"/>
      <c r="I93" s="141"/>
      <c r="BN93" s="144"/>
      <c r="BO93" s="144"/>
      <c r="BP93" s="144"/>
      <c r="BQ93" s="144"/>
      <c r="BR93" s="144"/>
      <c r="BS93" s="144"/>
      <c r="BT93" s="144"/>
      <c r="BU93" s="144"/>
      <c r="BV93" s="144"/>
      <c r="BW93" s="144"/>
      <c r="BX93" s="144"/>
      <c r="BY93" s="144"/>
      <c r="CA93" s="144"/>
      <c r="CB93" s="144"/>
      <c r="CC93" s="144"/>
      <c r="CG93" s="144"/>
    </row>
    <row r="94" spans="4:85">
      <c r="D94" s="141"/>
      <c r="E94" s="141"/>
      <c r="F94" s="141"/>
      <c r="G94" s="141"/>
      <c r="H94" s="141"/>
      <c r="I94" s="141"/>
      <c r="BN94" s="144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144"/>
      <c r="CA94" s="144"/>
      <c r="CB94" s="144"/>
      <c r="CC94" s="144"/>
      <c r="CG94" s="144"/>
    </row>
    <row r="95" spans="4:85">
      <c r="D95" s="141"/>
      <c r="E95" s="141"/>
      <c r="F95" s="141"/>
      <c r="G95" s="141"/>
      <c r="H95" s="141"/>
      <c r="I95" s="141"/>
      <c r="BN95" s="144"/>
      <c r="BO95" s="144"/>
      <c r="BP95" s="144"/>
      <c r="BQ95" s="144"/>
      <c r="BR95" s="144"/>
      <c r="BS95" s="144"/>
      <c r="BT95" s="144"/>
      <c r="BU95" s="144"/>
      <c r="BV95" s="144"/>
      <c r="BW95" s="144"/>
      <c r="BX95" s="144"/>
      <c r="BY95" s="144"/>
      <c r="CA95" s="144"/>
      <c r="CB95" s="144"/>
      <c r="CC95" s="144"/>
      <c r="CG95" s="144"/>
    </row>
    <row r="96" spans="4:85">
      <c r="D96" s="141"/>
      <c r="E96" s="141"/>
      <c r="F96" s="141"/>
      <c r="G96" s="141"/>
      <c r="H96" s="141"/>
      <c r="I96" s="141"/>
      <c r="BN96" s="144"/>
      <c r="BO96" s="144"/>
      <c r="BP96" s="144"/>
      <c r="BQ96" s="144"/>
      <c r="BR96" s="144"/>
      <c r="BS96" s="144"/>
      <c r="BT96" s="144"/>
      <c r="BU96" s="144"/>
      <c r="BV96" s="144"/>
      <c r="BW96" s="144"/>
      <c r="BX96" s="144"/>
      <c r="BY96" s="144"/>
      <c r="CA96" s="144"/>
      <c r="CB96" s="144"/>
      <c r="CC96" s="144"/>
      <c r="CG96" s="144"/>
    </row>
    <row r="97" spans="4:85">
      <c r="D97" s="141"/>
      <c r="E97" s="141"/>
      <c r="F97" s="141"/>
      <c r="G97" s="141"/>
      <c r="H97" s="141"/>
      <c r="I97" s="141"/>
      <c r="BN97" s="144"/>
      <c r="BO97" s="144"/>
      <c r="BP97" s="144"/>
      <c r="BQ97" s="144"/>
      <c r="BR97" s="144"/>
      <c r="BS97" s="144"/>
      <c r="BT97" s="144"/>
      <c r="BU97" s="144"/>
      <c r="BV97" s="144"/>
      <c r="BW97" s="144"/>
      <c r="BX97" s="144"/>
      <c r="BY97" s="144"/>
      <c r="CA97" s="144"/>
      <c r="CB97" s="144"/>
      <c r="CC97" s="144"/>
      <c r="CG97" s="144"/>
    </row>
    <row r="98" spans="4:85">
      <c r="D98" s="141"/>
      <c r="E98" s="141"/>
      <c r="F98" s="141"/>
      <c r="G98" s="141"/>
      <c r="H98" s="141"/>
      <c r="I98" s="141"/>
      <c r="BN98" s="144"/>
      <c r="BO98" s="144"/>
      <c r="BP98" s="144"/>
      <c r="BQ98" s="144"/>
      <c r="BR98" s="144"/>
      <c r="BS98" s="144"/>
      <c r="BT98" s="144"/>
      <c r="BU98" s="144"/>
      <c r="BV98" s="144"/>
      <c r="BW98" s="144"/>
      <c r="BX98" s="144"/>
      <c r="BY98" s="144"/>
      <c r="CA98" s="144"/>
      <c r="CB98" s="144"/>
      <c r="CC98" s="144"/>
      <c r="CG98" s="144"/>
    </row>
    <row r="99" spans="4:85">
      <c r="D99" s="141"/>
      <c r="E99" s="141"/>
      <c r="F99" s="141"/>
      <c r="G99" s="141"/>
      <c r="H99" s="141"/>
      <c r="I99" s="141"/>
      <c r="BN99" s="144"/>
      <c r="BO99" s="144"/>
      <c r="BP99" s="144"/>
      <c r="BQ99" s="144"/>
      <c r="BR99" s="144"/>
      <c r="BS99" s="144"/>
      <c r="BT99" s="144"/>
      <c r="BU99" s="144"/>
      <c r="BV99" s="144"/>
      <c r="BW99" s="144"/>
      <c r="BX99" s="144"/>
      <c r="BY99" s="144"/>
      <c r="CA99" s="144"/>
      <c r="CB99" s="144"/>
      <c r="CC99" s="144"/>
      <c r="CG99" s="144"/>
    </row>
    <row r="100" spans="4:85">
      <c r="D100" s="141"/>
      <c r="E100" s="141"/>
      <c r="F100" s="141"/>
      <c r="G100" s="141"/>
      <c r="H100" s="141"/>
      <c r="I100" s="141"/>
      <c r="BN100" s="144"/>
      <c r="BO100" s="144"/>
      <c r="BP100" s="144"/>
      <c r="BQ100" s="144"/>
      <c r="BR100" s="144"/>
      <c r="BS100" s="144"/>
      <c r="BT100" s="144"/>
      <c r="BU100" s="144"/>
      <c r="BV100" s="144"/>
      <c r="BW100" s="144"/>
      <c r="BX100" s="144"/>
      <c r="BY100" s="144"/>
      <c r="CA100" s="144"/>
      <c r="CB100" s="144"/>
      <c r="CC100" s="144"/>
      <c r="CG100" s="144"/>
    </row>
    <row r="101" spans="4:85">
      <c r="D101" s="141"/>
      <c r="E101" s="141"/>
      <c r="F101" s="141"/>
      <c r="G101" s="141"/>
      <c r="H101" s="141"/>
      <c r="I101" s="141"/>
      <c r="BN101" s="144"/>
      <c r="BO101" s="144"/>
      <c r="BP101" s="144"/>
      <c r="BQ101" s="144"/>
      <c r="BR101" s="144"/>
      <c r="BS101" s="144"/>
      <c r="BT101" s="144"/>
      <c r="BU101" s="144"/>
      <c r="BV101" s="144"/>
      <c r="BW101" s="144"/>
      <c r="BX101" s="144"/>
      <c r="BY101" s="144"/>
      <c r="CA101" s="144"/>
      <c r="CB101" s="144"/>
      <c r="CC101" s="144"/>
      <c r="CG101" s="144"/>
    </row>
    <row r="102" spans="4:85">
      <c r="D102" s="141"/>
      <c r="E102" s="141"/>
      <c r="F102" s="141"/>
      <c r="G102" s="141"/>
      <c r="H102" s="141"/>
      <c r="I102" s="141"/>
      <c r="BN102" s="144"/>
      <c r="BO102" s="144"/>
      <c r="BP102" s="144"/>
      <c r="BQ102" s="144"/>
      <c r="BR102" s="144"/>
      <c r="BS102" s="144"/>
      <c r="BT102" s="144"/>
      <c r="BU102" s="144"/>
      <c r="BV102" s="144"/>
      <c r="BW102" s="144"/>
      <c r="BX102" s="144"/>
      <c r="BY102" s="144"/>
      <c r="CA102" s="144"/>
      <c r="CB102" s="144"/>
      <c r="CC102" s="144"/>
      <c r="CG102" s="144"/>
    </row>
    <row r="103" spans="4:85">
      <c r="D103" s="141"/>
      <c r="E103" s="141"/>
      <c r="F103" s="141"/>
      <c r="G103" s="141"/>
      <c r="H103" s="141"/>
      <c r="I103" s="141"/>
      <c r="BN103" s="144"/>
      <c r="BO103" s="144"/>
      <c r="BP103" s="144"/>
      <c r="BQ103" s="144"/>
      <c r="BR103" s="144"/>
      <c r="BS103" s="144"/>
      <c r="BT103" s="144"/>
      <c r="BU103" s="144"/>
      <c r="BV103" s="144"/>
      <c r="BW103" s="144"/>
      <c r="BX103" s="144"/>
      <c r="BY103" s="144"/>
      <c r="CA103" s="144"/>
      <c r="CB103" s="144"/>
      <c r="CC103" s="144"/>
      <c r="CG103" s="144"/>
    </row>
    <row r="104" spans="4:85">
      <c r="D104" s="141"/>
      <c r="E104" s="141"/>
      <c r="F104" s="141"/>
      <c r="G104" s="141"/>
      <c r="H104" s="141"/>
      <c r="I104" s="141"/>
      <c r="BN104" s="144"/>
      <c r="BO104" s="144"/>
      <c r="BP104" s="144"/>
      <c r="BQ104" s="144"/>
      <c r="BR104" s="144"/>
      <c r="BS104" s="144"/>
      <c r="BT104" s="144"/>
      <c r="BU104" s="144"/>
      <c r="BV104" s="144"/>
      <c r="BW104" s="144"/>
      <c r="BX104" s="144"/>
      <c r="BY104" s="144"/>
      <c r="CA104" s="144"/>
      <c r="CB104" s="144"/>
      <c r="CC104" s="144"/>
      <c r="CG104" s="144"/>
    </row>
    <row r="105" spans="4:85">
      <c r="D105" s="141"/>
      <c r="E105" s="141"/>
      <c r="F105" s="141"/>
      <c r="G105" s="141"/>
      <c r="H105" s="141"/>
      <c r="I105" s="141"/>
      <c r="BN105" s="144"/>
      <c r="BO105" s="144"/>
      <c r="BP105" s="144"/>
      <c r="BQ105" s="144"/>
      <c r="BR105" s="144"/>
      <c r="BS105" s="144"/>
      <c r="BT105" s="144"/>
      <c r="BU105" s="144"/>
      <c r="BV105" s="144"/>
      <c r="BW105" s="144"/>
      <c r="BX105" s="144"/>
      <c r="BY105" s="144"/>
      <c r="CA105" s="144"/>
      <c r="CB105" s="144"/>
      <c r="CC105" s="144"/>
      <c r="CG105" s="144"/>
    </row>
    <row r="106" spans="4:85">
      <c r="D106" s="141"/>
      <c r="E106" s="141"/>
      <c r="F106" s="141"/>
      <c r="G106" s="141"/>
      <c r="H106" s="141"/>
      <c r="I106" s="141"/>
      <c r="BN106" s="144"/>
      <c r="BO106" s="144"/>
      <c r="BP106" s="144"/>
      <c r="BQ106" s="144"/>
      <c r="BR106" s="144"/>
      <c r="BS106" s="144"/>
      <c r="BT106" s="144"/>
      <c r="BU106" s="144"/>
      <c r="BV106" s="144"/>
      <c r="BW106" s="144"/>
      <c r="BX106" s="144"/>
      <c r="BY106" s="144"/>
      <c r="CA106" s="144"/>
      <c r="CB106" s="144"/>
      <c r="CC106" s="144"/>
      <c r="CG106" s="144"/>
    </row>
    <row r="107" spans="4:85">
      <c r="D107" s="141"/>
      <c r="E107" s="141"/>
      <c r="F107" s="141"/>
      <c r="G107" s="141"/>
      <c r="H107" s="141"/>
      <c r="I107" s="141"/>
      <c r="BN107" s="144"/>
      <c r="BO107" s="144"/>
      <c r="BP107" s="144"/>
      <c r="BQ107" s="144"/>
      <c r="BR107" s="144"/>
      <c r="BS107" s="144"/>
      <c r="BT107" s="144"/>
      <c r="BU107" s="144"/>
      <c r="BV107" s="144"/>
      <c r="BW107" s="144"/>
      <c r="BX107" s="144"/>
      <c r="BY107" s="144"/>
      <c r="CA107" s="144"/>
      <c r="CB107" s="144"/>
      <c r="CC107" s="144"/>
      <c r="CG107" s="144"/>
    </row>
    <row r="108" spans="4:85">
      <c r="D108" s="141"/>
      <c r="E108" s="141"/>
      <c r="F108" s="141"/>
      <c r="G108" s="141"/>
      <c r="H108" s="141"/>
      <c r="I108" s="141"/>
      <c r="BN108" s="144"/>
      <c r="BO108" s="144"/>
      <c r="BP108" s="144"/>
      <c r="BQ108" s="144"/>
      <c r="BR108" s="144"/>
      <c r="BS108" s="144"/>
      <c r="BT108" s="144"/>
      <c r="BU108" s="144"/>
      <c r="BV108" s="144"/>
      <c r="BW108" s="144"/>
      <c r="BX108" s="144"/>
      <c r="BY108" s="144"/>
      <c r="CA108" s="144"/>
      <c r="CB108" s="144"/>
      <c r="CC108" s="144"/>
      <c r="CG108" s="144"/>
    </row>
    <row r="109" spans="4:85">
      <c r="D109" s="141"/>
      <c r="E109" s="141"/>
      <c r="F109" s="141"/>
      <c r="G109" s="141"/>
      <c r="H109" s="141"/>
      <c r="I109" s="141"/>
      <c r="BN109" s="144"/>
      <c r="BO109" s="144"/>
      <c r="BP109" s="144"/>
      <c r="BQ109" s="144"/>
      <c r="BR109" s="144"/>
      <c r="BS109" s="144"/>
      <c r="BT109" s="144"/>
      <c r="BU109" s="144"/>
      <c r="BV109" s="144"/>
      <c r="BW109" s="144"/>
      <c r="BX109" s="144"/>
      <c r="BY109" s="144"/>
      <c r="CA109" s="144"/>
      <c r="CB109" s="144"/>
      <c r="CC109" s="144"/>
      <c r="CG109" s="144"/>
    </row>
    <row r="110" spans="4:85">
      <c r="D110" s="141"/>
      <c r="E110" s="141"/>
      <c r="F110" s="141"/>
      <c r="G110" s="141"/>
      <c r="H110" s="141"/>
      <c r="I110" s="141"/>
      <c r="BN110" s="144"/>
      <c r="BO110" s="144"/>
      <c r="BP110" s="144"/>
      <c r="BQ110" s="144"/>
      <c r="BR110" s="144"/>
      <c r="BS110" s="144"/>
      <c r="BT110" s="144"/>
      <c r="BU110" s="144"/>
      <c r="BV110" s="144"/>
      <c r="BW110" s="144"/>
      <c r="BX110" s="144"/>
      <c r="BY110" s="144"/>
      <c r="CA110" s="144"/>
      <c r="CB110" s="144"/>
      <c r="CC110" s="144"/>
      <c r="CG110" s="144"/>
    </row>
    <row r="111" spans="4:85">
      <c r="D111" s="141"/>
      <c r="E111" s="141"/>
      <c r="F111" s="141"/>
      <c r="G111" s="141"/>
      <c r="H111" s="141"/>
      <c r="I111" s="141"/>
      <c r="BN111" s="144"/>
      <c r="BO111" s="144"/>
      <c r="BP111" s="144"/>
      <c r="BQ111" s="144"/>
      <c r="BR111" s="144"/>
      <c r="BS111" s="144"/>
      <c r="BT111" s="144"/>
      <c r="BU111" s="144"/>
      <c r="BV111" s="144"/>
      <c r="BW111" s="144"/>
      <c r="BX111" s="144"/>
      <c r="BY111" s="144"/>
      <c r="CA111" s="144"/>
      <c r="CB111" s="144"/>
      <c r="CC111" s="144"/>
      <c r="CG111" s="144"/>
    </row>
    <row r="112" spans="4:85">
      <c r="D112" s="141"/>
      <c r="E112" s="141"/>
      <c r="F112" s="141"/>
      <c r="G112" s="141"/>
      <c r="H112" s="141"/>
      <c r="I112" s="141"/>
      <c r="BN112" s="144"/>
      <c r="BO112" s="144"/>
      <c r="BP112" s="144"/>
      <c r="BQ112" s="144"/>
      <c r="BR112" s="144"/>
      <c r="BS112" s="144"/>
      <c r="BT112" s="144"/>
      <c r="BU112" s="144"/>
      <c r="BV112" s="144"/>
      <c r="BW112" s="144"/>
      <c r="BX112" s="144"/>
      <c r="BY112" s="144"/>
      <c r="CA112" s="144"/>
      <c r="CB112" s="144"/>
      <c r="CC112" s="144"/>
      <c r="CG112" s="144"/>
    </row>
    <row r="113" spans="4:85">
      <c r="D113" s="141"/>
      <c r="E113" s="141"/>
      <c r="F113" s="141"/>
      <c r="G113" s="141"/>
      <c r="H113" s="141"/>
      <c r="I113" s="141"/>
      <c r="BN113" s="144"/>
      <c r="BO113" s="144"/>
      <c r="BP113" s="144"/>
      <c r="BQ113" s="144"/>
      <c r="BR113" s="144"/>
      <c r="BS113" s="144"/>
      <c r="BT113" s="144"/>
      <c r="BU113" s="144"/>
      <c r="BV113" s="144"/>
      <c r="BW113" s="144"/>
      <c r="BX113" s="144"/>
      <c r="BY113" s="144"/>
      <c r="CA113" s="144"/>
      <c r="CB113" s="144"/>
      <c r="CC113" s="144"/>
      <c r="CG113" s="144"/>
    </row>
    <row r="114" spans="4:85">
      <c r="D114" s="141"/>
      <c r="E114" s="141"/>
      <c r="F114" s="141"/>
      <c r="G114" s="141"/>
      <c r="H114" s="141"/>
      <c r="I114" s="141"/>
      <c r="BN114" s="144"/>
      <c r="BO114" s="144"/>
      <c r="BP114" s="144"/>
      <c r="BQ114" s="144"/>
      <c r="BR114" s="144"/>
      <c r="BS114" s="144"/>
      <c r="BT114" s="144"/>
      <c r="BU114" s="144"/>
      <c r="BV114" s="144"/>
      <c r="BW114" s="144"/>
      <c r="BX114" s="144"/>
      <c r="BY114" s="144"/>
      <c r="CA114" s="144"/>
      <c r="CB114" s="144"/>
      <c r="CC114" s="144"/>
      <c r="CG114" s="144"/>
    </row>
    <row r="115" spans="4:85">
      <c r="D115" s="141"/>
      <c r="E115" s="141"/>
      <c r="F115" s="141"/>
      <c r="G115" s="141"/>
      <c r="H115" s="141"/>
      <c r="I115" s="141"/>
      <c r="BN115" s="144"/>
      <c r="BO115" s="144"/>
      <c r="BP115" s="144"/>
      <c r="BQ115" s="144"/>
      <c r="BR115" s="144"/>
      <c r="BS115" s="144"/>
      <c r="BT115" s="144"/>
      <c r="BU115" s="144"/>
      <c r="BV115" s="144"/>
      <c r="BW115" s="144"/>
      <c r="BX115" s="144"/>
      <c r="BY115" s="144"/>
      <c r="CA115" s="144"/>
      <c r="CB115" s="144"/>
      <c r="CC115" s="144"/>
      <c r="CG115" s="144"/>
    </row>
    <row r="116" spans="4:85">
      <c r="D116" s="141"/>
      <c r="E116" s="141"/>
      <c r="F116" s="141"/>
      <c r="G116" s="141"/>
      <c r="H116" s="141"/>
      <c r="I116" s="141"/>
      <c r="BN116" s="144"/>
      <c r="BO116" s="144"/>
      <c r="BP116" s="144"/>
      <c r="BQ116" s="144"/>
      <c r="BR116" s="144"/>
      <c r="BS116" s="144"/>
      <c r="BT116" s="144"/>
      <c r="BU116" s="144"/>
      <c r="BV116" s="144"/>
      <c r="BW116" s="144"/>
      <c r="BX116" s="144"/>
      <c r="BY116" s="144"/>
      <c r="CA116" s="144"/>
      <c r="CB116" s="144"/>
      <c r="CC116" s="144"/>
      <c r="CG116" s="144"/>
    </row>
    <row r="117" spans="4:85">
      <c r="D117" s="141"/>
      <c r="E117" s="141"/>
      <c r="F117" s="141"/>
      <c r="G117" s="141"/>
      <c r="H117" s="141"/>
      <c r="I117" s="141"/>
      <c r="BN117" s="144"/>
      <c r="BO117" s="144"/>
      <c r="BP117" s="144"/>
      <c r="BQ117" s="144"/>
      <c r="BR117" s="144"/>
      <c r="BS117" s="144"/>
      <c r="BT117" s="144"/>
      <c r="BU117" s="144"/>
      <c r="BV117" s="144"/>
      <c r="BW117" s="144"/>
      <c r="BX117" s="144"/>
      <c r="BY117" s="144"/>
      <c r="CA117" s="144"/>
      <c r="CB117" s="144"/>
      <c r="CC117" s="144"/>
      <c r="CG117" s="144"/>
    </row>
    <row r="118" spans="4:85">
      <c r="D118" s="141"/>
      <c r="E118" s="141"/>
      <c r="F118" s="141"/>
      <c r="G118" s="141"/>
      <c r="H118" s="141"/>
      <c r="I118" s="141"/>
      <c r="BN118" s="144"/>
      <c r="BO118" s="144"/>
      <c r="BP118" s="144"/>
      <c r="BQ118" s="144"/>
      <c r="BR118" s="144"/>
      <c r="BS118" s="144"/>
      <c r="BT118" s="144"/>
      <c r="BU118" s="144"/>
      <c r="BV118" s="144"/>
      <c r="BW118" s="144"/>
      <c r="BX118" s="144"/>
      <c r="BY118" s="144"/>
      <c r="CA118" s="144"/>
      <c r="CB118" s="144"/>
      <c r="CC118" s="144"/>
      <c r="CG118" s="144"/>
    </row>
    <row r="119" spans="4:85">
      <c r="D119" s="141"/>
      <c r="E119" s="141"/>
      <c r="F119" s="141"/>
      <c r="G119" s="141"/>
      <c r="H119" s="141"/>
      <c r="I119" s="141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CA119" s="144"/>
      <c r="CB119" s="144"/>
      <c r="CC119" s="144"/>
      <c r="CG119" s="144"/>
    </row>
    <row r="120" spans="4:85">
      <c r="D120" s="141"/>
      <c r="E120" s="141"/>
      <c r="F120" s="141"/>
      <c r="G120" s="141"/>
      <c r="H120" s="141"/>
      <c r="I120" s="141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CA120" s="144"/>
      <c r="CB120" s="144"/>
      <c r="CC120" s="144"/>
      <c r="CG120" s="144"/>
    </row>
    <row r="121" spans="4:85">
      <c r="D121" s="141"/>
      <c r="E121" s="141"/>
      <c r="F121" s="141"/>
      <c r="G121" s="141"/>
      <c r="H121" s="141"/>
      <c r="I121" s="141"/>
      <c r="BN121" s="144"/>
      <c r="BO121" s="144"/>
      <c r="BP121" s="144"/>
      <c r="BQ121" s="144"/>
      <c r="BR121" s="144"/>
      <c r="BS121" s="144"/>
      <c r="BT121" s="144"/>
      <c r="BU121" s="144"/>
      <c r="BV121" s="144"/>
      <c r="BW121" s="144"/>
      <c r="BX121" s="144"/>
      <c r="BY121" s="144"/>
      <c r="CA121" s="144"/>
      <c r="CB121" s="144"/>
      <c r="CC121" s="144"/>
      <c r="CG121" s="144"/>
    </row>
    <row r="122" spans="4:85">
      <c r="D122" s="141"/>
      <c r="E122" s="141"/>
      <c r="F122" s="141"/>
      <c r="G122" s="141"/>
      <c r="H122" s="141"/>
      <c r="I122" s="141"/>
      <c r="BN122" s="144"/>
      <c r="BO122" s="144"/>
      <c r="BP122" s="144"/>
      <c r="BQ122" s="144"/>
      <c r="BR122" s="144"/>
      <c r="BS122" s="144"/>
      <c r="BT122" s="144"/>
      <c r="BU122" s="144"/>
      <c r="BV122" s="144"/>
      <c r="BW122" s="144"/>
      <c r="BX122" s="144"/>
      <c r="BY122" s="144"/>
      <c r="CA122" s="144"/>
      <c r="CB122" s="144"/>
      <c r="CC122" s="144"/>
      <c r="CG122" s="144"/>
    </row>
    <row r="123" spans="4:85">
      <c r="D123" s="141"/>
      <c r="E123" s="141"/>
      <c r="F123" s="141"/>
      <c r="G123" s="141"/>
      <c r="H123" s="141"/>
      <c r="I123" s="141"/>
      <c r="BN123" s="144"/>
      <c r="BO123" s="144"/>
      <c r="BP123" s="144"/>
      <c r="BQ123" s="144"/>
      <c r="BR123" s="144"/>
      <c r="BS123" s="144"/>
      <c r="BT123" s="144"/>
      <c r="BU123" s="144"/>
      <c r="BV123" s="144"/>
      <c r="BW123" s="144"/>
      <c r="BX123" s="144"/>
      <c r="BY123" s="144"/>
      <c r="CA123" s="144"/>
      <c r="CB123" s="144"/>
      <c r="CC123" s="144"/>
      <c r="CG123" s="144"/>
    </row>
    <row r="124" spans="4:85">
      <c r="D124" s="141"/>
      <c r="E124" s="141"/>
      <c r="F124" s="141"/>
      <c r="G124" s="141"/>
      <c r="H124" s="141"/>
      <c r="I124" s="141"/>
      <c r="BN124" s="144"/>
      <c r="BO124" s="144"/>
      <c r="BP124" s="144"/>
      <c r="BQ124" s="144"/>
      <c r="BR124" s="144"/>
      <c r="BS124" s="144"/>
      <c r="BT124" s="144"/>
      <c r="BU124" s="144"/>
      <c r="BV124" s="144"/>
      <c r="BW124" s="144"/>
      <c r="BX124" s="144"/>
      <c r="BY124" s="144"/>
      <c r="CA124" s="144"/>
      <c r="CB124" s="144"/>
      <c r="CC124" s="144"/>
      <c r="CG124" s="144"/>
    </row>
    <row r="125" spans="4:85">
      <c r="D125" s="141"/>
      <c r="E125" s="141"/>
      <c r="F125" s="141"/>
      <c r="G125" s="141"/>
      <c r="H125" s="141"/>
      <c r="I125" s="141"/>
      <c r="BN125" s="144"/>
      <c r="BO125" s="144"/>
      <c r="BP125" s="144"/>
      <c r="BQ125" s="144"/>
      <c r="BR125" s="144"/>
      <c r="BS125" s="144"/>
      <c r="BT125" s="144"/>
      <c r="BU125" s="144"/>
      <c r="BV125" s="144"/>
      <c r="BW125" s="144"/>
      <c r="BX125" s="144"/>
      <c r="BY125" s="144"/>
      <c r="CA125" s="144"/>
      <c r="CB125" s="144"/>
      <c r="CC125" s="144"/>
      <c r="CG125" s="144"/>
    </row>
    <row r="126" spans="4:85">
      <c r="D126" s="141"/>
      <c r="E126" s="141"/>
      <c r="F126" s="141"/>
      <c r="G126" s="141"/>
      <c r="H126" s="141"/>
      <c r="I126" s="141"/>
      <c r="BN126" s="144"/>
      <c r="BO126" s="144"/>
      <c r="BP126" s="144"/>
      <c r="BQ126" s="144"/>
      <c r="BR126" s="144"/>
      <c r="BS126" s="144"/>
      <c r="BT126" s="144"/>
      <c r="BU126" s="144"/>
      <c r="BV126" s="144"/>
      <c r="BW126" s="144"/>
      <c r="BX126" s="144"/>
      <c r="BY126" s="144"/>
      <c r="CA126" s="144"/>
      <c r="CB126" s="144"/>
      <c r="CC126" s="144"/>
      <c r="CG126" s="144"/>
    </row>
    <row r="127" spans="4:85">
      <c r="D127" s="141"/>
      <c r="E127" s="141"/>
      <c r="F127" s="141"/>
      <c r="G127" s="141"/>
      <c r="H127" s="141"/>
      <c r="I127" s="141"/>
      <c r="BN127" s="144"/>
      <c r="BO127" s="144"/>
      <c r="BP127" s="144"/>
      <c r="BQ127" s="144"/>
      <c r="BR127" s="144"/>
      <c r="BS127" s="144"/>
      <c r="BT127" s="144"/>
      <c r="BU127" s="144"/>
      <c r="BV127" s="144"/>
      <c r="BW127" s="144"/>
      <c r="BX127" s="144"/>
      <c r="BY127" s="144"/>
      <c r="CA127" s="144"/>
      <c r="CB127" s="144"/>
      <c r="CC127" s="144"/>
      <c r="CG127" s="144"/>
    </row>
    <row r="128" spans="4:85">
      <c r="D128" s="141"/>
      <c r="E128" s="141"/>
      <c r="F128" s="141"/>
      <c r="G128" s="141"/>
      <c r="H128" s="141"/>
      <c r="I128" s="141"/>
      <c r="BN128" s="144"/>
      <c r="BO128" s="144"/>
      <c r="BP128" s="144"/>
      <c r="BQ128" s="144"/>
      <c r="BR128" s="144"/>
      <c r="BS128" s="144"/>
      <c r="BT128" s="144"/>
      <c r="BU128" s="144"/>
      <c r="BV128" s="144"/>
      <c r="BW128" s="144"/>
      <c r="BX128" s="144"/>
      <c r="BY128" s="144"/>
      <c r="CA128" s="144"/>
      <c r="CB128" s="144"/>
      <c r="CC128" s="144"/>
      <c r="CG128" s="144"/>
    </row>
    <row r="129" spans="4:85">
      <c r="D129" s="141"/>
      <c r="E129" s="141"/>
      <c r="F129" s="141"/>
      <c r="G129" s="141"/>
      <c r="H129" s="141"/>
      <c r="I129" s="141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44"/>
      <c r="BX129" s="144"/>
      <c r="BY129" s="144"/>
      <c r="CA129" s="144"/>
      <c r="CB129" s="144"/>
      <c r="CC129" s="144"/>
      <c r="CG129" s="144"/>
    </row>
    <row r="130" spans="4:85">
      <c r="D130" s="141"/>
      <c r="E130" s="141"/>
      <c r="F130" s="141"/>
      <c r="G130" s="141"/>
      <c r="H130" s="141"/>
      <c r="I130" s="141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44"/>
      <c r="BX130" s="144"/>
      <c r="BY130" s="144"/>
      <c r="CA130" s="144"/>
      <c r="CB130" s="144"/>
      <c r="CC130" s="144"/>
      <c r="CG130" s="144"/>
    </row>
    <row r="131" spans="4:85">
      <c r="D131" s="141"/>
      <c r="E131" s="141"/>
      <c r="F131" s="141"/>
      <c r="G131" s="141"/>
      <c r="H131" s="141"/>
      <c r="I131" s="141"/>
      <c r="BN131" s="144"/>
      <c r="BO131" s="144"/>
      <c r="BP131" s="144"/>
      <c r="BQ131" s="144"/>
      <c r="BR131" s="144"/>
      <c r="BS131" s="144"/>
      <c r="BT131" s="144"/>
      <c r="BU131" s="144"/>
      <c r="BV131" s="144"/>
      <c r="BW131" s="144"/>
      <c r="BX131" s="144"/>
      <c r="BY131" s="144"/>
      <c r="CA131" s="144"/>
      <c r="CB131" s="144"/>
      <c r="CC131" s="144"/>
      <c r="CG131" s="144"/>
    </row>
    <row r="132" spans="4:85">
      <c r="D132" s="141"/>
      <c r="E132" s="141"/>
      <c r="F132" s="141"/>
      <c r="G132" s="141"/>
      <c r="H132" s="141"/>
      <c r="I132" s="141"/>
      <c r="BN132" s="144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CA132" s="144"/>
      <c r="CB132" s="144"/>
      <c r="CC132" s="144"/>
      <c r="CG132" s="144"/>
    </row>
    <row r="133" spans="4:85">
      <c r="D133" s="141"/>
      <c r="E133" s="141"/>
      <c r="F133" s="141"/>
      <c r="G133" s="141"/>
      <c r="H133" s="141"/>
      <c r="I133" s="141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44"/>
      <c r="BX133" s="144"/>
      <c r="BY133" s="144"/>
      <c r="CA133" s="144"/>
      <c r="CB133" s="144"/>
      <c r="CC133" s="144"/>
      <c r="CG133" s="144"/>
    </row>
    <row r="134" spans="4:85">
      <c r="D134" s="141"/>
      <c r="E134" s="141"/>
      <c r="F134" s="141"/>
      <c r="G134" s="141"/>
      <c r="H134" s="141"/>
      <c r="I134" s="141"/>
      <c r="BN134" s="144"/>
      <c r="BO134" s="144"/>
      <c r="BP134" s="144"/>
      <c r="BQ134" s="144"/>
      <c r="BR134" s="144"/>
      <c r="BS134" s="144"/>
      <c r="BT134" s="144"/>
      <c r="BU134" s="144"/>
      <c r="BV134" s="144"/>
      <c r="BW134" s="144"/>
      <c r="BX134" s="144"/>
      <c r="BY134" s="144"/>
      <c r="CA134" s="144"/>
      <c r="CB134" s="144"/>
      <c r="CC134" s="144"/>
      <c r="CG134" s="144"/>
    </row>
    <row r="135" spans="4:85">
      <c r="D135" s="141"/>
      <c r="E135" s="141"/>
      <c r="F135" s="141"/>
      <c r="G135" s="141"/>
      <c r="H135" s="141"/>
      <c r="I135" s="141"/>
      <c r="BN135" s="144"/>
      <c r="BO135" s="144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CA135" s="144"/>
      <c r="CB135" s="144"/>
      <c r="CC135" s="144"/>
      <c r="CG135" s="144"/>
    </row>
    <row r="136" spans="4:85">
      <c r="D136" s="141"/>
      <c r="E136" s="141"/>
      <c r="F136" s="141"/>
      <c r="G136" s="141"/>
      <c r="H136" s="141"/>
      <c r="I136" s="141"/>
      <c r="BN136" s="144"/>
      <c r="BO136" s="144"/>
      <c r="BP136" s="144"/>
      <c r="BQ136" s="144"/>
      <c r="BR136" s="144"/>
      <c r="BS136" s="144"/>
      <c r="BT136" s="144"/>
      <c r="BU136" s="144"/>
      <c r="BV136" s="144"/>
      <c r="BW136" s="144"/>
      <c r="BX136" s="144"/>
      <c r="BY136" s="144"/>
      <c r="CA136" s="144"/>
      <c r="CB136" s="144"/>
      <c r="CC136" s="144"/>
      <c r="CG136" s="144"/>
    </row>
    <row r="137" spans="4:85">
      <c r="D137" s="141"/>
      <c r="E137" s="141"/>
      <c r="F137" s="141"/>
      <c r="G137" s="141"/>
      <c r="H137" s="141"/>
      <c r="I137" s="141"/>
      <c r="BN137" s="144"/>
      <c r="BO137" s="144"/>
      <c r="BP137" s="144"/>
      <c r="BQ137" s="144"/>
      <c r="BR137" s="144"/>
      <c r="BS137" s="144"/>
      <c r="BT137" s="144"/>
      <c r="BU137" s="144"/>
      <c r="BV137" s="144"/>
      <c r="BW137" s="144"/>
      <c r="BX137" s="144"/>
      <c r="BY137" s="144"/>
      <c r="CA137" s="144"/>
      <c r="CB137" s="144"/>
      <c r="CC137" s="144"/>
      <c r="CG137" s="144"/>
    </row>
    <row r="138" spans="4:85">
      <c r="D138" s="141"/>
      <c r="E138" s="141"/>
      <c r="F138" s="141"/>
      <c r="G138" s="141"/>
      <c r="H138" s="141"/>
      <c r="I138" s="141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CA138" s="144"/>
      <c r="CB138" s="144"/>
      <c r="CC138" s="144"/>
      <c r="CG138" s="144"/>
    </row>
    <row r="139" spans="4:85">
      <c r="D139" s="141"/>
      <c r="E139" s="141"/>
      <c r="F139" s="141"/>
      <c r="G139" s="141"/>
      <c r="H139" s="141"/>
      <c r="I139" s="141"/>
      <c r="BN139" s="144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CA139" s="144"/>
      <c r="CB139" s="144"/>
      <c r="CC139" s="144"/>
      <c r="CG139" s="144"/>
    </row>
    <row r="140" spans="4:85">
      <c r="D140" s="141"/>
      <c r="E140" s="141"/>
      <c r="F140" s="141"/>
      <c r="G140" s="141"/>
      <c r="H140" s="141"/>
      <c r="I140" s="141"/>
      <c r="BN140" s="144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CA140" s="144"/>
      <c r="CB140" s="144"/>
      <c r="CC140" s="144"/>
      <c r="CG140" s="144"/>
    </row>
    <row r="141" spans="4:85">
      <c r="D141" s="141"/>
      <c r="E141" s="141"/>
      <c r="F141" s="141"/>
      <c r="G141" s="141"/>
      <c r="H141" s="141"/>
      <c r="I141" s="141"/>
      <c r="BN141" s="144"/>
      <c r="BO141" s="144"/>
      <c r="BP141" s="144"/>
      <c r="BQ141" s="144"/>
      <c r="BR141" s="144"/>
      <c r="BS141" s="144"/>
      <c r="BT141" s="144"/>
      <c r="BU141" s="144"/>
      <c r="BV141" s="144"/>
      <c r="BW141" s="144"/>
      <c r="BX141" s="144"/>
      <c r="BY141" s="144"/>
      <c r="CA141" s="144"/>
      <c r="CB141" s="144"/>
      <c r="CC141" s="144"/>
      <c r="CG141" s="144"/>
    </row>
    <row r="142" spans="4:85">
      <c r="D142" s="141"/>
      <c r="E142" s="141"/>
      <c r="F142" s="141"/>
      <c r="G142" s="141"/>
      <c r="H142" s="141"/>
      <c r="I142" s="141"/>
      <c r="BN142" s="144"/>
      <c r="BO142" s="144"/>
      <c r="BP142" s="144"/>
      <c r="BQ142" s="144"/>
      <c r="BR142" s="144"/>
      <c r="BS142" s="144"/>
      <c r="BT142" s="144"/>
      <c r="BU142" s="144"/>
      <c r="BV142" s="144"/>
      <c r="BW142" s="144"/>
      <c r="BX142" s="144"/>
      <c r="BY142" s="144"/>
      <c r="CA142" s="144"/>
      <c r="CB142" s="144"/>
      <c r="CC142" s="144"/>
      <c r="CG142" s="144"/>
    </row>
    <row r="143" spans="4:85">
      <c r="D143" s="141"/>
      <c r="E143" s="141"/>
      <c r="F143" s="141"/>
      <c r="G143" s="141"/>
      <c r="H143" s="141"/>
      <c r="I143" s="141"/>
      <c r="BN143" s="144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CA143" s="144"/>
      <c r="CB143" s="144"/>
      <c r="CC143" s="144"/>
      <c r="CG143" s="144"/>
    </row>
    <row r="144" spans="4:85">
      <c r="D144" s="141"/>
      <c r="E144" s="141"/>
      <c r="F144" s="141"/>
      <c r="G144" s="141"/>
      <c r="H144" s="141"/>
      <c r="I144" s="141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CA144" s="144"/>
      <c r="CB144" s="144"/>
      <c r="CC144" s="144"/>
      <c r="CG144" s="144"/>
    </row>
    <row r="145" spans="4:85">
      <c r="D145" s="141"/>
      <c r="E145" s="141"/>
      <c r="F145" s="141"/>
      <c r="G145" s="141"/>
      <c r="H145" s="141"/>
      <c r="I145" s="141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CA145" s="144"/>
      <c r="CB145" s="144"/>
      <c r="CC145" s="144"/>
      <c r="CG145" s="144"/>
    </row>
    <row r="146" spans="4:85">
      <c r="D146" s="141"/>
      <c r="E146" s="141"/>
      <c r="F146" s="141"/>
      <c r="G146" s="141"/>
      <c r="H146" s="141"/>
      <c r="I146" s="141"/>
      <c r="BN146" s="144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CA146" s="144"/>
      <c r="CB146" s="144"/>
      <c r="CC146" s="144"/>
      <c r="CG146" s="144"/>
    </row>
    <row r="147" spans="4:85">
      <c r="D147" s="141"/>
      <c r="E147" s="141"/>
      <c r="F147" s="141"/>
      <c r="G147" s="141"/>
      <c r="H147" s="141"/>
      <c r="I147" s="141"/>
      <c r="BN147" s="144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CA147" s="144"/>
      <c r="CB147" s="144"/>
      <c r="CC147" s="144"/>
      <c r="CG147" s="144"/>
    </row>
    <row r="148" spans="4:85">
      <c r="D148" s="141"/>
      <c r="E148" s="141"/>
      <c r="F148" s="141"/>
      <c r="G148" s="141"/>
      <c r="H148" s="141"/>
      <c r="I148" s="141"/>
      <c r="BN148" s="144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CA148" s="144"/>
      <c r="CB148" s="144"/>
      <c r="CC148" s="144"/>
      <c r="CG148" s="144"/>
    </row>
    <row r="149" spans="4:85">
      <c r="D149" s="141"/>
      <c r="E149" s="141"/>
      <c r="F149" s="141"/>
      <c r="G149" s="141"/>
      <c r="H149" s="141"/>
      <c r="I149" s="141"/>
      <c r="BN149" s="144"/>
      <c r="BO149" s="144"/>
      <c r="BP149" s="144"/>
      <c r="BQ149" s="144"/>
      <c r="BR149" s="144"/>
      <c r="BS149" s="144"/>
      <c r="BT149" s="144"/>
      <c r="BU149" s="144"/>
      <c r="BV149" s="144"/>
      <c r="BW149" s="144"/>
      <c r="BX149" s="144"/>
      <c r="BY149" s="144"/>
      <c r="CA149" s="144"/>
      <c r="CB149" s="144"/>
      <c r="CC149" s="144"/>
      <c r="CG149" s="144"/>
    </row>
    <row r="150" spans="4:85">
      <c r="D150" s="141"/>
      <c r="E150" s="141"/>
      <c r="F150" s="141"/>
      <c r="G150" s="141"/>
      <c r="H150" s="141"/>
      <c r="I150" s="141"/>
      <c r="BN150" s="144"/>
      <c r="BO150" s="144"/>
      <c r="BP150" s="144"/>
      <c r="BQ150" s="144"/>
      <c r="BR150" s="144"/>
      <c r="BS150" s="144"/>
      <c r="BT150" s="144"/>
      <c r="BU150" s="144"/>
      <c r="BV150" s="144"/>
      <c r="BW150" s="144"/>
      <c r="BX150" s="144"/>
      <c r="BY150" s="144"/>
      <c r="CA150" s="144"/>
      <c r="CB150" s="144"/>
      <c r="CC150" s="144"/>
      <c r="CG150" s="144"/>
    </row>
    <row r="151" spans="4:85">
      <c r="D151" s="141"/>
      <c r="E151" s="141"/>
      <c r="F151" s="141"/>
      <c r="G151" s="141"/>
      <c r="H151" s="141"/>
      <c r="I151" s="141"/>
      <c r="BN151" s="144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CA151" s="144"/>
      <c r="CB151" s="144"/>
      <c r="CC151" s="144"/>
      <c r="CG151" s="144"/>
    </row>
    <row r="152" spans="4:85">
      <c r="D152" s="141"/>
      <c r="E152" s="141"/>
      <c r="F152" s="141"/>
      <c r="G152" s="141"/>
      <c r="H152" s="141"/>
      <c r="I152" s="141"/>
      <c r="BN152" s="144"/>
      <c r="BO152" s="144"/>
      <c r="BP152" s="144"/>
      <c r="BQ152" s="144"/>
      <c r="BR152" s="144"/>
      <c r="BS152" s="144"/>
      <c r="BT152" s="144"/>
      <c r="BU152" s="144"/>
      <c r="BV152" s="144"/>
      <c r="BW152" s="144"/>
      <c r="BX152" s="144"/>
      <c r="BY152" s="144"/>
      <c r="CA152" s="144"/>
      <c r="CB152" s="144"/>
      <c r="CC152" s="144"/>
      <c r="CG152" s="144"/>
    </row>
    <row r="153" spans="4:85">
      <c r="D153" s="141"/>
      <c r="E153" s="141"/>
      <c r="F153" s="141"/>
      <c r="G153" s="141"/>
      <c r="H153" s="141"/>
      <c r="I153" s="141"/>
      <c r="BN153" s="144"/>
      <c r="BO153" s="144"/>
      <c r="BP153" s="144"/>
      <c r="BQ153" s="144"/>
      <c r="BR153" s="144"/>
      <c r="BS153" s="144"/>
      <c r="BT153" s="144"/>
      <c r="BU153" s="144"/>
      <c r="BV153" s="144"/>
      <c r="BW153" s="144"/>
      <c r="BX153" s="144"/>
      <c r="BY153" s="144"/>
      <c r="CA153" s="144"/>
      <c r="CB153" s="144"/>
      <c r="CC153" s="144"/>
      <c r="CG153" s="144"/>
    </row>
    <row r="154" spans="4:85">
      <c r="D154" s="141"/>
      <c r="E154" s="141"/>
      <c r="F154" s="141"/>
      <c r="G154" s="141"/>
      <c r="H154" s="141"/>
      <c r="I154" s="141"/>
      <c r="BN154" s="144"/>
      <c r="BO154" s="144"/>
      <c r="BP154" s="144"/>
      <c r="BQ154" s="144"/>
      <c r="BR154" s="144"/>
      <c r="BS154" s="144"/>
      <c r="BT154" s="144"/>
      <c r="BU154" s="144"/>
      <c r="BV154" s="144"/>
      <c r="BW154" s="144"/>
      <c r="BX154" s="144"/>
      <c r="BY154" s="144"/>
      <c r="CA154" s="144"/>
      <c r="CB154" s="144"/>
      <c r="CC154" s="144"/>
      <c r="CG154" s="144"/>
    </row>
    <row r="155" spans="4:85">
      <c r="D155" s="141"/>
      <c r="E155" s="141"/>
      <c r="F155" s="141"/>
      <c r="G155" s="141"/>
      <c r="H155" s="141"/>
      <c r="I155" s="141"/>
      <c r="BN155" s="144"/>
      <c r="BO155" s="144"/>
      <c r="BP155" s="144"/>
      <c r="BQ155" s="144"/>
      <c r="BR155" s="144"/>
      <c r="BS155" s="144"/>
      <c r="BT155" s="144"/>
      <c r="BU155" s="144"/>
      <c r="BV155" s="144"/>
      <c r="BW155" s="144"/>
      <c r="BX155" s="144"/>
      <c r="BY155" s="144"/>
      <c r="CA155" s="144"/>
      <c r="CB155" s="144"/>
      <c r="CC155" s="144"/>
      <c r="CG155" s="144"/>
    </row>
    <row r="156" spans="4:85">
      <c r="D156" s="141"/>
      <c r="E156" s="141"/>
      <c r="F156" s="141"/>
      <c r="G156" s="141"/>
      <c r="H156" s="141"/>
      <c r="I156" s="141"/>
      <c r="BN156" s="144"/>
      <c r="BO156" s="144"/>
      <c r="BP156" s="144"/>
      <c r="BQ156" s="144"/>
      <c r="BR156" s="144"/>
      <c r="BS156" s="144"/>
      <c r="BT156" s="144"/>
      <c r="BU156" s="144"/>
      <c r="BV156" s="144"/>
      <c r="BW156" s="144"/>
      <c r="BX156" s="144"/>
      <c r="BY156" s="144"/>
      <c r="CA156" s="144"/>
      <c r="CB156" s="144"/>
      <c r="CC156" s="144"/>
      <c r="CG156" s="144"/>
    </row>
    <row r="157" spans="4:85">
      <c r="D157" s="141"/>
      <c r="E157" s="141"/>
      <c r="F157" s="141"/>
      <c r="G157" s="141"/>
      <c r="H157" s="141"/>
      <c r="I157" s="141"/>
      <c r="BN157" s="144"/>
      <c r="BO157" s="144"/>
      <c r="BP157" s="144"/>
      <c r="BQ157" s="144"/>
      <c r="BR157" s="144"/>
      <c r="BS157" s="144"/>
      <c r="BT157" s="144"/>
      <c r="BU157" s="144"/>
      <c r="BV157" s="144"/>
      <c r="BW157" s="144"/>
      <c r="BX157" s="144"/>
      <c r="BY157" s="144"/>
      <c r="CA157" s="144"/>
      <c r="CB157" s="144"/>
      <c r="CC157" s="144"/>
      <c r="CG157" s="144"/>
    </row>
    <row r="158" spans="4:85">
      <c r="D158" s="141"/>
      <c r="E158" s="141"/>
      <c r="F158" s="141"/>
      <c r="G158" s="141"/>
      <c r="H158" s="141"/>
      <c r="I158" s="141"/>
      <c r="BN158" s="144"/>
      <c r="BO158" s="144"/>
      <c r="BP158" s="144"/>
      <c r="BQ158" s="144"/>
      <c r="BR158" s="144"/>
      <c r="BS158" s="144"/>
      <c r="BT158" s="144"/>
      <c r="BU158" s="144"/>
      <c r="BV158" s="144"/>
      <c r="BW158" s="144"/>
      <c r="BX158" s="144"/>
      <c r="BY158" s="144"/>
      <c r="CA158" s="144"/>
      <c r="CB158" s="144"/>
      <c r="CC158" s="144"/>
      <c r="CG158" s="144"/>
    </row>
    <row r="159" spans="4:85">
      <c r="D159" s="141"/>
      <c r="E159" s="141"/>
      <c r="F159" s="141"/>
      <c r="G159" s="141"/>
      <c r="H159" s="141"/>
      <c r="I159" s="141"/>
      <c r="BN159" s="144"/>
      <c r="BO159" s="144"/>
      <c r="BP159" s="144"/>
      <c r="BQ159" s="144"/>
      <c r="BR159" s="144"/>
      <c r="BS159" s="144"/>
      <c r="BT159" s="144"/>
      <c r="BU159" s="144"/>
      <c r="BV159" s="144"/>
      <c r="BW159" s="144"/>
      <c r="BX159" s="144"/>
      <c r="BY159" s="144"/>
      <c r="CA159" s="144"/>
      <c r="CB159" s="144"/>
      <c r="CC159" s="144"/>
      <c r="CG159" s="144"/>
    </row>
    <row r="160" spans="4:85">
      <c r="D160" s="141"/>
      <c r="E160" s="141"/>
      <c r="F160" s="141"/>
      <c r="G160" s="141"/>
      <c r="H160" s="141"/>
      <c r="I160" s="141"/>
      <c r="BN160" s="144"/>
      <c r="BO160" s="144"/>
      <c r="BP160" s="144"/>
      <c r="BQ160" s="144"/>
      <c r="BR160" s="144"/>
      <c r="BS160" s="144"/>
      <c r="BT160" s="144"/>
      <c r="BU160" s="144"/>
      <c r="BV160" s="144"/>
      <c r="BW160" s="144"/>
      <c r="BX160" s="144"/>
      <c r="BY160" s="144"/>
      <c r="CA160" s="144"/>
      <c r="CB160" s="144"/>
      <c r="CC160" s="144"/>
      <c r="CG160" s="144"/>
    </row>
    <row r="161" spans="4:85">
      <c r="D161" s="141"/>
      <c r="E161" s="141"/>
      <c r="F161" s="141"/>
      <c r="G161" s="141"/>
      <c r="H161" s="141"/>
      <c r="I161" s="141"/>
      <c r="BN161" s="144"/>
      <c r="BO161" s="144"/>
      <c r="BP161" s="144"/>
      <c r="BQ161" s="144"/>
      <c r="BR161" s="144"/>
      <c r="BS161" s="144"/>
      <c r="BT161" s="144"/>
      <c r="BU161" s="144"/>
      <c r="BV161" s="144"/>
      <c r="BW161" s="144"/>
      <c r="BX161" s="144"/>
      <c r="BY161" s="144"/>
      <c r="CA161" s="144"/>
      <c r="CB161" s="144"/>
      <c r="CC161" s="144"/>
      <c r="CG161" s="144"/>
    </row>
  </sheetData>
  <mergeCells count="43">
    <mergeCell ref="CJ1:CK1"/>
    <mergeCell ref="CN1:CO1"/>
    <mergeCell ref="A2:CE2"/>
    <mergeCell ref="D3:W4"/>
    <mergeCell ref="X3:AA4"/>
    <mergeCell ref="AI3:AM4"/>
    <mergeCell ref="AN3:AP3"/>
    <mergeCell ref="AQ3:AT4"/>
    <mergeCell ref="AU3:AY4"/>
    <mergeCell ref="BD3:BF3"/>
    <mergeCell ref="BG3:BH4"/>
    <mergeCell ref="BI3:BI6"/>
    <mergeCell ref="BJ3:BM4"/>
    <mergeCell ref="BP3:BY3"/>
    <mergeCell ref="BC5:BC6"/>
    <mergeCell ref="BE5:BE6"/>
    <mergeCell ref="BF5:BF6"/>
    <mergeCell ref="BH5:BH6"/>
    <mergeCell ref="BJ5:BK5"/>
    <mergeCell ref="BL5:BM5"/>
    <mergeCell ref="A1:CD1"/>
    <mergeCell ref="AN4:AP4"/>
    <mergeCell ref="BD4:BF4"/>
    <mergeCell ref="BQ4:BR5"/>
    <mergeCell ref="BU4:BV5"/>
    <mergeCell ref="X5:X6"/>
    <mergeCell ref="Y5:Y6"/>
    <mergeCell ref="Z5:Z6"/>
    <mergeCell ref="AA5:AA6"/>
    <mergeCell ref="AI5:AJ5"/>
    <mergeCell ref="AK5:AL5"/>
    <mergeCell ref="AZ3:BC4"/>
    <mergeCell ref="AM5:AM6"/>
    <mergeCell ref="AN5:AP5"/>
    <mergeCell ref="AQ5:AQ6"/>
    <mergeCell ref="AR5:AR6"/>
    <mergeCell ref="AS5:AT5"/>
    <mergeCell ref="BB5:BB6"/>
    <mergeCell ref="AU5:AV5"/>
    <mergeCell ref="AW35:AX35"/>
    <mergeCell ref="AW5:AX5"/>
    <mergeCell ref="AY5:AY6"/>
    <mergeCell ref="AZ5:BA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workbookViewId="0">
      <selection activeCell="J5" sqref="J5"/>
    </sheetView>
  </sheetViews>
  <sheetFormatPr defaultRowHeight="14.4"/>
  <cols>
    <col min="1" max="1" width="7.88671875" customWidth="1"/>
    <col min="2" max="2" width="10.88671875" style="10" customWidth="1"/>
    <col min="3" max="3" width="23.6640625" customWidth="1"/>
    <col min="5" max="5" width="10.109375" customWidth="1"/>
    <col min="6" max="6" width="9" customWidth="1"/>
  </cols>
  <sheetData>
    <row r="1" spans="1:7" ht="24.6">
      <c r="A1" s="2" t="s">
        <v>236</v>
      </c>
    </row>
    <row r="3" spans="1:7" ht="49.5" customHeight="1">
      <c r="A3" s="8" t="s">
        <v>235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pans="1:7" ht="24.6">
      <c r="A4" s="6">
        <v>1</v>
      </c>
      <c r="B4" s="6">
        <v>40050001</v>
      </c>
      <c r="C4" s="3" t="s">
        <v>14</v>
      </c>
      <c r="D4" s="3">
        <v>41</v>
      </c>
      <c r="E4" s="3">
        <v>122</v>
      </c>
      <c r="F4" s="3">
        <v>89</v>
      </c>
      <c r="G4" s="3">
        <f>SUM(D4:F4)</f>
        <v>252</v>
      </c>
    </row>
    <row r="5" spans="1:7" ht="24.6">
      <c r="A5" s="6">
        <v>2</v>
      </c>
      <c r="B5" s="6">
        <v>40050007</v>
      </c>
      <c r="C5" s="3" t="s">
        <v>18</v>
      </c>
      <c r="D5" s="3">
        <v>37</v>
      </c>
      <c r="E5" s="3">
        <v>85</v>
      </c>
      <c r="F5" s="3">
        <v>26</v>
      </c>
      <c r="G5" s="3">
        <f t="shared" ref="G5:G68" si="0">SUM(D5:F5)</f>
        <v>148</v>
      </c>
    </row>
    <row r="6" spans="1:7" ht="24.6">
      <c r="A6" s="6">
        <v>3</v>
      </c>
      <c r="B6" s="6">
        <v>40050009</v>
      </c>
      <c r="C6" s="3" t="s">
        <v>20</v>
      </c>
      <c r="D6" s="3">
        <v>18</v>
      </c>
      <c r="E6" s="3">
        <v>66</v>
      </c>
      <c r="F6" s="3">
        <v>30</v>
      </c>
      <c r="G6" s="3">
        <f t="shared" si="0"/>
        <v>114</v>
      </c>
    </row>
    <row r="7" spans="1:7" ht="24.6">
      <c r="A7" s="6">
        <v>4</v>
      </c>
      <c r="B7" s="6">
        <v>40050010</v>
      </c>
      <c r="C7" s="3" t="s">
        <v>21</v>
      </c>
      <c r="D7" s="3">
        <v>15</v>
      </c>
      <c r="E7" s="3">
        <v>228</v>
      </c>
      <c r="F7" s="3">
        <v>56</v>
      </c>
      <c r="G7" s="3">
        <f t="shared" si="0"/>
        <v>299</v>
      </c>
    </row>
    <row r="8" spans="1:7" ht="24.6">
      <c r="A8" s="6">
        <v>5</v>
      </c>
      <c r="B8" s="6">
        <v>40050012</v>
      </c>
      <c r="C8" s="3" t="s">
        <v>22</v>
      </c>
      <c r="D8" s="3">
        <v>34</v>
      </c>
      <c r="E8" s="3">
        <v>123</v>
      </c>
      <c r="F8" s="3">
        <v>58</v>
      </c>
      <c r="G8" s="3">
        <f t="shared" si="0"/>
        <v>215</v>
      </c>
    </row>
    <row r="9" spans="1:7" ht="24.6">
      <c r="A9" s="6">
        <v>6</v>
      </c>
      <c r="B9" s="6">
        <v>40050016</v>
      </c>
      <c r="C9" s="3" t="s">
        <v>25</v>
      </c>
      <c r="D9" s="3">
        <v>22</v>
      </c>
      <c r="E9" s="3">
        <v>100</v>
      </c>
      <c r="F9" s="3">
        <v>58</v>
      </c>
      <c r="G9" s="3">
        <f t="shared" si="0"/>
        <v>180</v>
      </c>
    </row>
    <row r="10" spans="1:7" ht="24.6">
      <c r="A10" s="6">
        <v>7</v>
      </c>
      <c r="B10" s="6">
        <v>40050017</v>
      </c>
      <c r="C10" s="3" t="s">
        <v>26</v>
      </c>
      <c r="D10" s="3">
        <v>50</v>
      </c>
      <c r="E10" s="3">
        <v>221</v>
      </c>
      <c r="F10" s="3">
        <v>175</v>
      </c>
      <c r="G10" s="3">
        <f t="shared" si="0"/>
        <v>446</v>
      </c>
    </row>
    <row r="11" spans="1:7" ht="24.6">
      <c r="A11" s="6">
        <v>8</v>
      </c>
      <c r="B11" s="6">
        <v>40050027</v>
      </c>
      <c r="C11" s="3" t="s">
        <v>36</v>
      </c>
      <c r="D11" s="3">
        <v>30</v>
      </c>
      <c r="E11" s="3">
        <v>115</v>
      </c>
      <c r="F11" s="3">
        <v>62</v>
      </c>
      <c r="G11" s="3">
        <f t="shared" si="0"/>
        <v>207</v>
      </c>
    </row>
    <row r="12" spans="1:7" ht="24.6">
      <c r="A12" s="6">
        <v>9</v>
      </c>
      <c r="B12" s="6">
        <v>40050030</v>
      </c>
      <c r="C12" s="3" t="s">
        <v>38</v>
      </c>
      <c r="D12" s="3">
        <v>50</v>
      </c>
      <c r="E12" s="3">
        <v>173</v>
      </c>
      <c r="F12" s="3">
        <v>102</v>
      </c>
      <c r="G12" s="3">
        <f t="shared" si="0"/>
        <v>325</v>
      </c>
    </row>
    <row r="13" spans="1:7" ht="24.6">
      <c r="A13" s="6">
        <v>10</v>
      </c>
      <c r="B13" s="6">
        <v>40050032</v>
      </c>
      <c r="C13" s="3" t="s">
        <v>40</v>
      </c>
      <c r="D13" s="3">
        <v>24</v>
      </c>
      <c r="E13" s="3">
        <v>155</v>
      </c>
      <c r="F13" s="3">
        <v>74</v>
      </c>
      <c r="G13" s="3">
        <f t="shared" si="0"/>
        <v>253</v>
      </c>
    </row>
    <row r="14" spans="1:7" ht="24.6">
      <c r="A14" s="6">
        <v>11</v>
      </c>
      <c r="B14" s="6">
        <v>40050035</v>
      </c>
      <c r="C14" s="3" t="s">
        <v>43</v>
      </c>
      <c r="D14" s="3">
        <v>22</v>
      </c>
      <c r="E14" s="3">
        <v>78</v>
      </c>
      <c r="F14" s="3">
        <v>77</v>
      </c>
      <c r="G14" s="3">
        <f t="shared" si="0"/>
        <v>177</v>
      </c>
    </row>
    <row r="15" spans="1:7" ht="24.6">
      <c r="A15" s="6">
        <v>12</v>
      </c>
      <c r="B15" s="6">
        <v>40050039</v>
      </c>
      <c r="C15" s="3" t="s">
        <v>47</v>
      </c>
      <c r="D15" s="3">
        <v>25</v>
      </c>
      <c r="E15" s="3">
        <v>107</v>
      </c>
      <c r="F15" s="3">
        <v>93</v>
      </c>
      <c r="G15" s="3">
        <f t="shared" si="0"/>
        <v>225</v>
      </c>
    </row>
    <row r="16" spans="1:7" ht="24.6">
      <c r="A16" s="6">
        <v>13</v>
      </c>
      <c r="B16" s="6">
        <v>40050041</v>
      </c>
      <c r="C16" s="3" t="s">
        <v>49</v>
      </c>
      <c r="D16" s="3">
        <v>22</v>
      </c>
      <c r="E16" s="3">
        <v>95</v>
      </c>
      <c r="F16" s="3">
        <v>43</v>
      </c>
      <c r="G16" s="3">
        <f t="shared" si="0"/>
        <v>160</v>
      </c>
    </row>
    <row r="17" spans="1:7" ht="24.6">
      <c r="A17" s="6">
        <v>14</v>
      </c>
      <c r="B17" s="6">
        <v>40050044</v>
      </c>
      <c r="C17" s="3" t="s">
        <v>51</v>
      </c>
      <c r="D17" s="3">
        <v>21</v>
      </c>
      <c r="E17" s="3">
        <v>102</v>
      </c>
      <c r="F17" s="3">
        <v>69</v>
      </c>
      <c r="G17" s="3">
        <f t="shared" si="0"/>
        <v>192</v>
      </c>
    </row>
    <row r="18" spans="1:7" ht="24.6">
      <c r="A18" s="6">
        <v>15</v>
      </c>
      <c r="B18" s="6">
        <v>40050053</v>
      </c>
      <c r="C18" s="3" t="s">
        <v>60</v>
      </c>
      <c r="D18" s="3">
        <v>13</v>
      </c>
      <c r="E18" s="3">
        <v>113</v>
      </c>
      <c r="F18" s="3">
        <v>76</v>
      </c>
      <c r="G18" s="3">
        <f t="shared" si="0"/>
        <v>202</v>
      </c>
    </row>
    <row r="19" spans="1:7" ht="24.6">
      <c r="A19" s="6">
        <v>16</v>
      </c>
      <c r="B19" s="6">
        <v>40050059</v>
      </c>
      <c r="C19" s="3" t="s">
        <v>64</v>
      </c>
      <c r="D19" s="3">
        <v>61</v>
      </c>
      <c r="E19" s="3">
        <v>213</v>
      </c>
      <c r="F19" s="3">
        <v>67</v>
      </c>
      <c r="G19" s="3">
        <f t="shared" si="0"/>
        <v>341</v>
      </c>
    </row>
    <row r="20" spans="1:7" ht="24.6">
      <c r="A20" s="6">
        <v>17</v>
      </c>
      <c r="B20" s="6">
        <v>40050061</v>
      </c>
      <c r="C20" s="3" t="s">
        <v>65</v>
      </c>
      <c r="D20" s="3">
        <v>2</v>
      </c>
      <c r="E20" s="3">
        <v>34</v>
      </c>
      <c r="F20" s="3">
        <v>38</v>
      </c>
      <c r="G20" s="3">
        <f t="shared" si="0"/>
        <v>74</v>
      </c>
    </row>
    <row r="21" spans="1:7" ht="24.6">
      <c r="A21" s="6">
        <v>18</v>
      </c>
      <c r="B21" s="6">
        <v>40050062</v>
      </c>
      <c r="C21" s="3" t="s">
        <v>66</v>
      </c>
      <c r="D21" s="3">
        <v>34</v>
      </c>
      <c r="E21" s="3">
        <v>108</v>
      </c>
      <c r="F21" s="3">
        <v>57</v>
      </c>
      <c r="G21" s="3">
        <f t="shared" si="0"/>
        <v>199</v>
      </c>
    </row>
    <row r="22" spans="1:7" ht="24.6">
      <c r="A22" s="6">
        <v>19</v>
      </c>
      <c r="B22" s="6">
        <v>40050068</v>
      </c>
      <c r="C22" s="3" t="s">
        <v>71</v>
      </c>
      <c r="D22" s="3">
        <v>45</v>
      </c>
      <c r="E22" s="3">
        <v>161</v>
      </c>
      <c r="F22" s="3">
        <v>74</v>
      </c>
      <c r="G22" s="3">
        <f t="shared" si="0"/>
        <v>280</v>
      </c>
    </row>
    <row r="23" spans="1:7" ht="24.6">
      <c r="A23" s="6">
        <v>20</v>
      </c>
      <c r="B23" s="6">
        <v>40050072</v>
      </c>
      <c r="C23" s="3" t="s">
        <v>73</v>
      </c>
      <c r="D23" s="3">
        <v>18</v>
      </c>
      <c r="E23" s="3">
        <v>60</v>
      </c>
      <c r="F23" s="3">
        <v>13</v>
      </c>
      <c r="G23" s="3">
        <f t="shared" si="0"/>
        <v>91</v>
      </c>
    </row>
    <row r="24" spans="1:7" ht="24.6">
      <c r="A24" s="6">
        <v>21</v>
      </c>
      <c r="B24" s="6">
        <v>40050074</v>
      </c>
      <c r="C24" s="3" t="s">
        <v>74</v>
      </c>
      <c r="D24" s="3">
        <v>37</v>
      </c>
      <c r="E24" s="3">
        <v>129</v>
      </c>
      <c r="F24" s="3">
        <v>103</v>
      </c>
      <c r="G24" s="3">
        <f t="shared" si="0"/>
        <v>269</v>
      </c>
    </row>
    <row r="25" spans="1:7" ht="24.6">
      <c r="A25" s="6">
        <v>22</v>
      </c>
      <c r="B25" s="6">
        <v>40050076</v>
      </c>
      <c r="C25" s="3" t="s">
        <v>75</v>
      </c>
      <c r="D25" s="3">
        <v>30</v>
      </c>
      <c r="E25" s="3">
        <v>82</v>
      </c>
      <c r="F25" s="3">
        <v>34</v>
      </c>
      <c r="G25" s="3">
        <f t="shared" si="0"/>
        <v>146</v>
      </c>
    </row>
    <row r="26" spans="1:7" ht="24.6">
      <c r="A26" s="6">
        <v>23</v>
      </c>
      <c r="B26" s="6">
        <v>40050078</v>
      </c>
      <c r="C26" s="3" t="s">
        <v>76</v>
      </c>
      <c r="D26" s="3">
        <v>24</v>
      </c>
      <c r="E26" s="3">
        <v>119</v>
      </c>
      <c r="F26" s="3">
        <v>41</v>
      </c>
      <c r="G26" s="3">
        <f t="shared" si="0"/>
        <v>184</v>
      </c>
    </row>
    <row r="27" spans="1:7" ht="24.6">
      <c r="A27" s="6">
        <v>24</v>
      </c>
      <c r="B27" s="6">
        <v>40050089</v>
      </c>
      <c r="C27" s="3" t="s">
        <v>84</v>
      </c>
      <c r="D27" s="3">
        <v>22</v>
      </c>
      <c r="E27" s="3">
        <v>85</v>
      </c>
      <c r="F27" s="3">
        <v>41</v>
      </c>
      <c r="G27" s="3">
        <f t="shared" si="0"/>
        <v>148</v>
      </c>
    </row>
    <row r="28" spans="1:7" ht="24.6">
      <c r="A28" s="6">
        <v>25</v>
      </c>
      <c r="B28" s="6">
        <v>40050093</v>
      </c>
      <c r="C28" s="3" t="s">
        <v>88</v>
      </c>
      <c r="D28" s="3">
        <v>22</v>
      </c>
      <c r="E28" s="3">
        <v>50</v>
      </c>
      <c r="F28" s="3">
        <v>36</v>
      </c>
      <c r="G28" s="3">
        <f t="shared" si="0"/>
        <v>108</v>
      </c>
    </row>
    <row r="29" spans="1:7" ht="24.6">
      <c r="A29" s="6">
        <v>26</v>
      </c>
      <c r="B29" s="6">
        <v>40050094</v>
      </c>
      <c r="C29" s="3" t="s">
        <v>89</v>
      </c>
      <c r="D29" s="3">
        <v>60</v>
      </c>
      <c r="E29" s="3">
        <v>201</v>
      </c>
      <c r="F29" s="3">
        <v>99</v>
      </c>
      <c r="G29" s="3">
        <f t="shared" si="0"/>
        <v>360</v>
      </c>
    </row>
    <row r="30" spans="1:7" ht="24.6">
      <c r="A30" s="6">
        <v>27</v>
      </c>
      <c r="B30" s="6">
        <v>40050096</v>
      </c>
      <c r="C30" s="3" t="s">
        <v>91</v>
      </c>
      <c r="D30" s="3">
        <v>54</v>
      </c>
      <c r="E30" s="3">
        <v>213</v>
      </c>
      <c r="F30" s="3">
        <v>148</v>
      </c>
      <c r="G30" s="3">
        <f t="shared" si="0"/>
        <v>415</v>
      </c>
    </row>
    <row r="31" spans="1:7" ht="24.6">
      <c r="A31" s="6">
        <v>28</v>
      </c>
      <c r="B31" s="6">
        <v>40050102</v>
      </c>
      <c r="C31" s="3" t="s">
        <v>94</v>
      </c>
      <c r="D31" s="3">
        <v>46</v>
      </c>
      <c r="E31" s="3">
        <v>135</v>
      </c>
      <c r="F31" s="3">
        <v>58</v>
      </c>
      <c r="G31" s="3">
        <f t="shared" si="0"/>
        <v>239</v>
      </c>
    </row>
    <row r="32" spans="1:7" ht="24.6">
      <c r="A32" s="6">
        <v>29</v>
      </c>
      <c r="B32" s="6">
        <v>40050106</v>
      </c>
      <c r="C32" s="3" t="s">
        <v>97</v>
      </c>
      <c r="D32" s="3">
        <v>42</v>
      </c>
      <c r="E32" s="3">
        <v>136</v>
      </c>
      <c r="F32" s="3">
        <v>54</v>
      </c>
      <c r="G32" s="3">
        <f t="shared" si="0"/>
        <v>232</v>
      </c>
    </row>
    <row r="33" spans="1:7" ht="24.6">
      <c r="A33" s="6">
        <v>30</v>
      </c>
      <c r="B33" s="6">
        <v>40050108</v>
      </c>
      <c r="C33" s="3" t="s">
        <v>99</v>
      </c>
      <c r="D33" s="3">
        <v>23</v>
      </c>
      <c r="E33" s="3">
        <v>85</v>
      </c>
      <c r="F33" s="3">
        <v>48</v>
      </c>
      <c r="G33" s="3">
        <f t="shared" si="0"/>
        <v>156</v>
      </c>
    </row>
    <row r="34" spans="1:7" ht="24.6">
      <c r="A34" s="6">
        <v>31</v>
      </c>
      <c r="B34" s="6">
        <v>40050111</v>
      </c>
      <c r="C34" s="3" t="s">
        <v>102</v>
      </c>
      <c r="D34" s="3">
        <v>59</v>
      </c>
      <c r="E34" s="3">
        <v>168</v>
      </c>
      <c r="F34" s="3">
        <v>96</v>
      </c>
      <c r="G34" s="3">
        <f t="shared" si="0"/>
        <v>323</v>
      </c>
    </row>
    <row r="35" spans="1:7" ht="24.6">
      <c r="A35" s="6">
        <v>32</v>
      </c>
      <c r="B35" s="6">
        <v>40050114</v>
      </c>
      <c r="C35" s="3" t="s">
        <v>104</v>
      </c>
      <c r="D35" s="3">
        <v>39</v>
      </c>
      <c r="E35" s="3">
        <v>149</v>
      </c>
      <c r="F35" s="3">
        <v>57</v>
      </c>
      <c r="G35" s="3">
        <f t="shared" si="0"/>
        <v>245</v>
      </c>
    </row>
    <row r="36" spans="1:7" ht="24.6">
      <c r="A36" s="6">
        <v>33</v>
      </c>
      <c r="B36" s="6">
        <v>40050115</v>
      </c>
      <c r="C36" s="3" t="s">
        <v>105</v>
      </c>
      <c r="D36" s="3">
        <v>32</v>
      </c>
      <c r="E36" s="3">
        <v>132</v>
      </c>
      <c r="F36" s="3">
        <v>65</v>
      </c>
      <c r="G36" s="3">
        <f t="shared" si="0"/>
        <v>229</v>
      </c>
    </row>
    <row r="37" spans="1:7" ht="24.6">
      <c r="A37" s="6">
        <v>34</v>
      </c>
      <c r="B37" s="6">
        <v>40050126</v>
      </c>
      <c r="C37" s="3" t="s">
        <v>111</v>
      </c>
      <c r="D37" s="3">
        <v>36</v>
      </c>
      <c r="E37" s="3">
        <v>125</v>
      </c>
      <c r="F37" s="3">
        <v>73</v>
      </c>
      <c r="G37" s="3">
        <f t="shared" si="0"/>
        <v>234</v>
      </c>
    </row>
    <row r="38" spans="1:7" ht="24.6">
      <c r="A38" s="6">
        <v>35</v>
      </c>
      <c r="B38" s="6">
        <v>40050127</v>
      </c>
      <c r="C38" s="3" t="s">
        <v>112</v>
      </c>
      <c r="D38" s="3">
        <v>49</v>
      </c>
      <c r="E38" s="3">
        <v>161</v>
      </c>
      <c r="F38" s="3">
        <v>90</v>
      </c>
      <c r="G38" s="3">
        <f t="shared" si="0"/>
        <v>300</v>
      </c>
    </row>
    <row r="39" spans="1:7" ht="24.6">
      <c r="A39" s="6">
        <v>36</v>
      </c>
      <c r="B39" s="6">
        <v>40050132</v>
      </c>
      <c r="C39" s="3" t="s">
        <v>116</v>
      </c>
      <c r="D39" s="3">
        <v>18</v>
      </c>
      <c r="E39" s="3">
        <v>70</v>
      </c>
      <c r="F39" s="3">
        <v>25</v>
      </c>
      <c r="G39" s="3">
        <f t="shared" si="0"/>
        <v>113</v>
      </c>
    </row>
    <row r="40" spans="1:7" ht="24.6">
      <c r="A40" s="6">
        <v>37</v>
      </c>
      <c r="B40" s="6">
        <v>40050137</v>
      </c>
      <c r="C40" s="3" t="s">
        <v>119</v>
      </c>
      <c r="D40" s="3">
        <v>37</v>
      </c>
      <c r="E40" s="3">
        <v>127</v>
      </c>
      <c r="F40" s="3">
        <v>48</v>
      </c>
      <c r="G40" s="3">
        <f t="shared" si="0"/>
        <v>212</v>
      </c>
    </row>
    <row r="41" spans="1:7" ht="24.6">
      <c r="A41" s="6">
        <v>38</v>
      </c>
      <c r="B41" s="6">
        <v>40050139</v>
      </c>
      <c r="C41" s="3" t="s">
        <v>120</v>
      </c>
      <c r="D41" s="3">
        <v>68</v>
      </c>
      <c r="E41" s="3">
        <v>178</v>
      </c>
      <c r="F41" s="3">
        <v>74</v>
      </c>
      <c r="G41" s="3">
        <f t="shared" si="0"/>
        <v>320</v>
      </c>
    </row>
    <row r="42" spans="1:7" ht="24.6">
      <c r="A42" s="6">
        <v>39</v>
      </c>
      <c r="B42" s="6">
        <v>40050143</v>
      </c>
      <c r="C42" s="3" t="s">
        <v>123</v>
      </c>
      <c r="D42" s="3">
        <v>37</v>
      </c>
      <c r="E42" s="3">
        <v>117</v>
      </c>
      <c r="F42" s="3">
        <v>58</v>
      </c>
      <c r="G42" s="3">
        <f t="shared" si="0"/>
        <v>212</v>
      </c>
    </row>
    <row r="43" spans="1:7" ht="24.6">
      <c r="A43" s="6">
        <v>40</v>
      </c>
      <c r="B43" s="6">
        <v>40050155</v>
      </c>
      <c r="C43" s="3" t="s">
        <v>132</v>
      </c>
      <c r="D43" s="3">
        <v>70</v>
      </c>
      <c r="E43" s="3">
        <v>327</v>
      </c>
      <c r="F43" s="3">
        <v>152</v>
      </c>
      <c r="G43" s="3">
        <f t="shared" si="0"/>
        <v>549</v>
      </c>
    </row>
    <row r="44" spans="1:7" ht="24.6">
      <c r="A44" s="6">
        <v>41</v>
      </c>
      <c r="B44" s="6">
        <v>40050157</v>
      </c>
      <c r="C44" s="3" t="s">
        <v>134</v>
      </c>
      <c r="D44" s="3">
        <v>49</v>
      </c>
      <c r="E44" s="3">
        <v>156</v>
      </c>
      <c r="F44" s="3">
        <v>86</v>
      </c>
      <c r="G44" s="3">
        <f t="shared" si="0"/>
        <v>291</v>
      </c>
    </row>
    <row r="45" spans="1:7" ht="24.6">
      <c r="A45" s="6">
        <v>42</v>
      </c>
      <c r="B45" s="6">
        <v>40050160</v>
      </c>
      <c r="C45" s="3" t="s">
        <v>136</v>
      </c>
      <c r="D45" s="3">
        <v>33</v>
      </c>
      <c r="E45" s="3">
        <v>357</v>
      </c>
      <c r="F45" s="3">
        <v>298</v>
      </c>
      <c r="G45" s="3">
        <f t="shared" si="0"/>
        <v>688</v>
      </c>
    </row>
    <row r="46" spans="1:7" ht="24.6">
      <c r="A46" s="6">
        <v>43</v>
      </c>
      <c r="B46" s="6">
        <v>40050171</v>
      </c>
      <c r="C46" s="3" t="s">
        <v>144</v>
      </c>
      <c r="D46" s="3">
        <v>37</v>
      </c>
      <c r="E46" s="3">
        <v>160</v>
      </c>
      <c r="F46" s="3">
        <v>107</v>
      </c>
      <c r="G46" s="3">
        <f t="shared" si="0"/>
        <v>304</v>
      </c>
    </row>
    <row r="47" spans="1:7" ht="24.6">
      <c r="A47" s="6">
        <v>44</v>
      </c>
      <c r="B47" s="6">
        <v>40050172</v>
      </c>
      <c r="C47" s="3" t="s">
        <v>145</v>
      </c>
      <c r="D47" s="3">
        <v>47</v>
      </c>
      <c r="E47" s="3">
        <v>92</v>
      </c>
      <c r="F47" s="3">
        <v>52</v>
      </c>
      <c r="G47" s="3">
        <f t="shared" si="0"/>
        <v>191</v>
      </c>
    </row>
    <row r="48" spans="1:7" ht="24.6">
      <c r="A48" s="6">
        <v>45</v>
      </c>
      <c r="B48" s="6">
        <v>40050185</v>
      </c>
      <c r="C48" s="3" t="s">
        <v>150</v>
      </c>
      <c r="D48" s="3">
        <v>29</v>
      </c>
      <c r="E48" s="3">
        <v>82</v>
      </c>
      <c r="F48" s="3">
        <v>51</v>
      </c>
      <c r="G48" s="3">
        <f t="shared" si="0"/>
        <v>162</v>
      </c>
    </row>
    <row r="49" spans="1:7" ht="24.6">
      <c r="A49" s="6">
        <v>46</v>
      </c>
      <c r="B49" s="6">
        <v>40050194</v>
      </c>
      <c r="C49" s="3" t="s">
        <v>157</v>
      </c>
      <c r="D49" s="3">
        <v>10</v>
      </c>
      <c r="E49" s="3">
        <v>121</v>
      </c>
      <c r="F49" s="3">
        <v>47</v>
      </c>
      <c r="G49" s="3">
        <f t="shared" si="0"/>
        <v>178</v>
      </c>
    </row>
    <row r="50" spans="1:7" ht="24.6">
      <c r="A50" s="6">
        <v>47</v>
      </c>
      <c r="B50" s="6">
        <v>40050196</v>
      </c>
      <c r="C50" s="3" t="s">
        <v>159</v>
      </c>
      <c r="D50" s="3">
        <v>31</v>
      </c>
      <c r="E50" s="3">
        <v>109</v>
      </c>
      <c r="F50" s="3">
        <v>55</v>
      </c>
      <c r="G50" s="3">
        <f t="shared" si="0"/>
        <v>195</v>
      </c>
    </row>
    <row r="51" spans="1:7" ht="24.6">
      <c r="A51" s="6">
        <v>48</v>
      </c>
      <c r="B51" s="6">
        <v>40050197</v>
      </c>
      <c r="C51" s="3" t="s">
        <v>160</v>
      </c>
      <c r="D51" s="3">
        <v>22</v>
      </c>
      <c r="E51" s="3">
        <v>75</v>
      </c>
      <c r="F51" s="3">
        <v>36</v>
      </c>
      <c r="G51" s="3">
        <f t="shared" si="0"/>
        <v>133</v>
      </c>
    </row>
    <row r="52" spans="1:7" ht="24.6">
      <c r="A52" s="6">
        <v>49</v>
      </c>
      <c r="B52" s="6">
        <v>40050200</v>
      </c>
      <c r="C52" s="3" t="s">
        <v>163</v>
      </c>
      <c r="D52" s="3">
        <v>22</v>
      </c>
      <c r="E52" s="3">
        <v>65</v>
      </c>
      <c r="F52" s="3">
        <v>77</v>
      </c>
      <c r="G52" s="3">
        <f t="shared" si="0"/>
        <v>164</v>
      </c>
    </row>
    <row r="53" spans="1:7" ht="24.6">
      <c r="A53" s="6">
        <v>50</v>
      </c>
      <c r="B53" s="6">
        <v>40050206</v>
      </c>
      <c r="C53" s="3" t="s">
        <v>168</v>
      </c>
      <c r="D53" s="3">
        <v>49</v>
      </c>
      <c r="E53" s="3">
        <v>123</v>
      </c>
      <c r="F53" s="3">
        <v>100</v>
      </c>
      <c r="G53" s="3">
        <f t="shared" si="0"/>
        <v>272</v>
      </c>
    </row>
    <row r="54" spans="1:7" ht="24.6">
      <c r="A54" s="6">
        <v>51</v>
      </c>
      <c r="B54" s="6">
        <v>40050211</v>
      </c>
      <c r="C54" s="3" t="s">
        <v>172</v>
      </c>
      <c r="D54" s="3">
        <v>51</v>
      </c>
      <c r="E54" s="3">
        <v>147</v>
      </c>
      <c r="F54" s="3">
        <v>61</v>
      </c>
      <c r="G54" s="3">
        <f t="shared" si="0"/>
        <v>259</v>
      </c>
    </row>
    <row r="55" spans="1:7" ht="24.6">
      <c r="A55" s="6">
        <v>52</v>
      </c>
      <c r="B55" s="6">
        <v>40050216</v>
      </c>
      <c r="C55" s="3" t="s">
        <v>176</v>
      </c>
      <c r="D55" s="3">
        <v>24</v>
      </c>
      <c r="E55" s="3">
        <v>83</v>
      </c>
      <c r="F55" s="3">
        <v>70</v>
      </c>
      <c r="G55" s="3">
        <f t="shared" si="0"/>
        <v>177</v>
      </c>
    </row>
    <row r="56" spans="1:7" ht="24.6">
      <c r="A56" s="6">
        <v>53</v>
      </c>
      <c r="B56" s="6">
        <v>40050224</v>
      </c>
      <c r="C56" s="3" t="s">
        <v>181</v>
      </c>
      <c r="D56" s="3">
        <v>15</v>
      </c>
      <c r="E56" s="3">
        <v>59</v>
      </c>
      <c r="F56" s="3">
        <v>30</v>
      </c>
      <c r="G56" s="3">
        <f t="shared" si="0"/>
        <v>104</v>
      </c>
    </row>
    <row r="57" spans="1:7" ht="24.6">
      <c r="A57" s="6">
        <v>54</v>
      </c>
      <c r="B57" s="6">
        <v>40050225</v>
      </c>
      <c r="C57" s="3" t="s">
        <v>182</v>
      </c>
      <c r="D57" s="3">
        <v>12</v>
      </c>
      <c r="E57" s="3">
        <v>32</v>
      </c>
      <c r="F57" s="3">
        <v>32</v>
      </c>
      <c r="G57" s="3">
        <f t="shared" si="0"/>
        <v>76</v>
      </c>
    </row>
    <row r="58" spans="1:7" ht="24.6">
      <c r="A58" s="6">
        <v>55</v>
      </c>
      <c r="B58" s="6">
        <v>40050230</v>
      </c>
      <c r="C58" s="3" t="s">
        <v>185</v>
      </c>
      <c r="D58" s="3">
        <v>11</v>
      </c>
      <c r="E58" s="3">
        <v>65</v>
      </c>
      <c r="F58" s="3">
        <v>42</v>
      </c>
      <c r="G58" s="3">
        <f t="shared" si="0"/>
        <v>118</v>
      </c>
    </row>
    <row r="59" spans="1:7" ht="24.6">
      <c r="A59" s="6">
        <v>56</v>
      </c>
      <c r="B59" s="6">
        <v>40050231</v>
      </c>
      <c r="C59" s="3" t="s">
        <v>186</v>
      </c>
      <c r="D59" s="3">
        <v>30</v>
      </c>
      <c r="E59" s="3">
        <v>94</v>
      </c>
      <c r="F59" s="3">
        <v>70</v>
      </c>
      <c r="G59" s="3">
        <f t="shared" si="0"/>
        <v>194</v>
      </c>
    </row>
    <row r="60" spans="1:7" ht="24.6">
      <c r="A60" s="6">
        <v>57</v>
      </c>
      <c r="B60" s="6">
        <v>40050236</v>
      </c>
      <c r="C60" s="3" t="s">
        <v>190</v>
      </c>
      <c r="D60" s="3">
        <v>20</v>
      </c>
      <c r="E60" s="3">
        <v>74</v>
      </c>
      <c r="F60" s="3">
        <v>87</v>
      </c>
      <c r="G60" s="3">
        <f t="shared" si="0"/>
        <v>181</v>
      </c>
    </row>
    <row r="61" spans="1:7" ht="24.6">
      <c r="A61" s="6">
        <v>58</v>
      </c>
      <c r="B61" s="6">
        <v>40050239</v>
      </c>
      <c r="C61" s="3" t="s">
        <v>193</v>
      </c>
      <c r="D61" s="3">
        <v>43</v>
      </c>
      <c r="E61" s="3">
        <v>150</v>
      </c>
      <c r="F61" s="3">
        <v>58</v>
      </c>
      <c r="G61" s="3">
        <f t="shared" si="0"/>
        <v>251</v>
      </c>
    </row>
    <row r="62" spans="1:7" ht="24.6">
      <c r="A62" s="6">
        <v>59</v>
      </c>
      <c r="B62" s="6">
        <v>40050240</v>
      </c>
      <c r="C62" s="3" t="s">
        <v>194</v>
      </c>
      <c r="D62" s="3">
        <v>37</v>
      </c>
      <c r="E62" s="3">
        <v>148</v>
      </c>
      <c r="F62" s="3">
        <v>87</v>
      </c>
      <c r="G62" s="3">
        <f t="shared" si="0"/>
        <v>272</v>
      </c>
    </row>
    <row r="63" spans="1:7" ht="24.6">
      <c r="A63" s="6">
        <v>60</v>
      </c>
      <c r="B63" s="6">
        <v>40050242</v>
      </c>
      <c r="C63" s="3" t="s">
        <v>196</v>
      </c>
      <c r="D63" s="3">
        <v>41</v>
      </c>
      <c r="E63" s="3">
        <v>149</v>
      </c>
      <c r="F63" s="3">
        <v>75</v>
      </c>
      <c r="G63" s="3">
        <f t="shared" si="0"/>
        <v>265</v>
      </c>
    </row>
    <row r="64" spans="1:7" ht="24.6">
      <c r="A64" s="6">
        <v>61</v>
      </c>
      <c r="B64" s="6">
        <v>40050250</v>
      </c>
      <c r="C64" s="3" t="s">
        <v>201</v>
      </c>
      <c r="D64" s="3">
        <v>26</v>
      </c>
      <c r="E64" s="3">
        <v>70</v>
      </c>
      <c r="F64" s="3">
        <v>25</v>
      </c>
      <c r="G64" s="3">
        <f t="shared" si="0"/>
        <v>121</v>
      </c>
    </row>
    <row r="65" spans="1:7" ht="24.6">
      <c r="A65" s="6">
        <v>62</v>
      </c>
      <c r="B65" s="6">
        <v>40050254</v>
      </c>
      <c r="C65" s="3" t="s">
        <v>205</v>
      </c>
      <c r="D65" s="3">
        <v>33</v>
      </c>
      <c r="E65" s="3">
        <v>67</v>
      </c>
      <c r="F65" s="3">
        <v>38</v>
      </c>
      <c r="G65" s="3">
        <f t="shared" si="0"/>
        <v>138</v>
      </c>
    </row>
    <row r="66" spans="1:7" ht="24.6">
      <c r="A66" s="6">
        <v>63</v>
      </c>
      <c r="B66" s="6">
        <v>40050258</v>
      </c>
      <c r="C66" s="3" t="s">
        <v>208</v>
      </c>
      <c r="D66" s="3">
        <v>34</v>
      </c>
      <c r="E66" s="3">
        <v>100</v>
      </c>
      <c r="F66" s="3">
        <v>57</v>
      </c>
      <c r="G66" s="3">
        <f t="shared" si="0"/>
        <v>191</v>
      </c>
    </row>
    <row r="67" spans="1:7" ht="24.6">
      <c r="A67" s="6">
        <v>64</v>
      </c>
      <c r="B67" s="6">
        <v>40050262</v>
      </c>
      <c r="C67" s="3" t="s">
        <v>211</v>
      </c>
      <c r="D67" s="3">
        <v>37</v>
      </c>
      <c r="E67" s="3">
        <v>125</v>
      </c>
      <c r="F67" s="3">
        <v>44</v>
      </c>
      <c r="G67" s="3">
        <f t="shared" si="0"/>
        <v>206</v>
      </c>
    </row>
    <row r="68" spans="1:7" ht="24.6">
      <c r="A68" s="6">
        <v>65</v>
      </c>
      <c r="B68" s="6">
        <v>40050263</v>
      </c>
      <c r="C68" s="3" t="s">
        <v>212</v>
      </c>
      <c r="D68" s="3">
        <v>34</v>
      </c>
      <c r="E68" s="3">
        <v>72</v>
      </c>
      <c r="F68" s="3">
        <v>30</v>
      </c>
      <c r="G68" s="3">
        <f t="shared" si="0"/>
        <v>136</v>
      </c>
    </row>
    <row r="69" spans="1:7" ht="24.6">
      <c r="A69" s="6">
        <v>66</v>
      </c>
      <c r="B69" s="6">
        <v>40050265</v>
      </c>
      <c r="C69" s="3" t="s">
        <v>214</v>
      </c>
      <c r="D69" s="3">
        <v>36</v>
      </c>
      <c r="E69" s="3">
        <v>199</v>
      </c>
      <c r="F69" s="3">
        <v>100</v>
      </c>
      <c r="G69" s="3">
        <f t="shared" ref="G69:G74" si="1">SUM(D69:F69)</f>
        <v>335</v>
      </c>
    </row>
    <row r="70" spans="1:7" ht="24.6">
      <c r="A70" s="6">
        <v>67</v>
      </c>
      <c r="B70" s="6">
        <v>40050268</v>
      </c>
      <c r="C70" s="3" t="s">
        <v>216</v>
      </c>
      <c r="D70" s="3">
        <v>58</v>
      </c>
      <c r="E70" s="3">
        <v>128</v>
      </c>
      <c r="F70" s="3">
        <v>59</v>
      </c>
      <c r="G70" s="3">
        <f t="shared" si="1"/>
        <v>245</v>
      </c>
    </row>
    <row r="71" spans="1:7" ht="24.6">
      <c r="A71" s="6">
        <v>68</v>
      </c>
      <c r="B71" s="6">
        <v>40050269</v>
      </c>
      <c r="C71" s="3" t="s">
        <v>217</v>
      </c>
      <c r="D71" s="3">
        <v>40</v>
      </c>
      <c r="E71" s="3">
        <v>157</v>
      </c>
      <c r="F71" s="3">
        <v>92</v>
      </c>
      <c r="G71" s="3">
        <f t="shared" si="1"/>
        <v>289</v>
      </c>
    </row>
    <row r="72" spans="1:7" ht="24.6">
      <c r="A72" s="6">
        <v>69</v>
      </c>
      <c r="B72" s="6">
        <v>40050271</v>
      </c>
      <c r="C72" s="3" t="s">
        <v>219</v>
      </c>
      <c r="D72" s="3">
        <v>51</v>
      </c>
      <c r="E72" s="3">
        <v>153</v>
      </c>
      <c r="F72" s="3">
        <v>106</v>
      </c>
      <c r="G72" s="3">
        <f t="shared" si="1"/>
        <v>310</v>
      </c>
    </row>
    <row r="73" spans="1:7" ht="24.6">
      <c r="A73" s="6">
        <v>70</v>
      </c>
      <c r="B73" s="6">
        <v>40050272</v>
      </c>
      <c r="C73" s="3" t="s">
        <v>220</v>
      </c>
      <c r="D73" s="3">
        <v>30</v>
      </c>
      <c r="E73" s="3">
        <v>101</v>
      </c>
      <c r="F73" s="3">
        <v>47</v>
      </c>
      <c r="G73" s="3">
        <f t="shared" si="1"/>
        <v>178</v>
      </c>
    </row>
    <row r="74" spans="1:7" ht="24.6">
      <c r="A74" s="6">
        <v>71</v>
      </c>
      <c r="B74" s="6">
        <v>40050275</v>
      </c>
      <c r="C74" s="3" t="s">
        <v>222</v>
      </c>
      <c r="D74" s="3">
        <v>56</v>
      </c>
      <c r="E74" s="3">
        <v>205</v>
      </c>
      <c r="F74" s="3">
        <v>91</v>
      </c>
      <c r="G74" s="3">
        <f t="shared" si="1"/>
        <v>352</v>
      </c>
    </row>
    <row r="75" spans="1:7" ht="24.6">
      <c r="A75" s="11"/>
      <c r="B75" s="4"/>
      <c r="C75" s="4" t="s">
        <v>229</v>
      </c>
      <c r="D75" s="11">
        <f>SUM(D4:D74)</f>
        <v>2437</v>
      </c>
      <c r="E75" s="11">
        <f>SUM(E4:E74)</f>
        <v>8966</v>
      </c>
      <c r="F75" s="11">
        <f>SUM(F4:F74)</f>
        <v>4947</v>
      </c>
      <c r="G75" s="11">
        <f>SUM(G4:G74)</f>
        <v>16350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7"/>
  <sheetViews>
    <sheetView workbookViewId="0">
      <selection activeCell="K4" sqref="K4"/>
    </sheetView>
  </sheetViews>
  <sheetFormatPr defaultColWidth="9" defaultRowHeight="24.6"/>
  <cols>
    <col min="1" max="1" width="9" style="5"/>
    <col min="2" max="2" width="11.44140625" style="5" customWidth="1"/>
    <col min="3" max="3" width="26.33203125" style="1" customWidth="1"/>
    <col min="4" max="4" width="10.5546875" style="1" customWidth="1"/>
    <col min="5" max="5" width="10.44140625" style="1" customWidth="1"/>
    <col min="6" max="6" width="9.44140625" style="1" customWidth="1"/>
    <col min="7" max="16384" width="9" style="1"/>
  </cols>
  <sheetData>
    <row r="1" spans="1:6">
      <c r="A1" s="7" t="s">
        <v>239</v>
      </c>
    </row>
    <row r="3" spans="1:6" ht="42.75" customHeight="1">
      <c r="A3" s="12" t="s">
        <v>235</v>
      </c>
      <c r="B3" s="12" t="s">
        <v>8</v>
      </c>
      <c r="C3" s="12" t="s">
        <v>9</v>
      </c>
      <c r="D3" s="9" t="s">
        <v>237</v>
      </c>
      <c r="E3" s="9" t="s">
        <v>238</v>
      </c>
      <c r="F3" s="12" t="s">
        <v>13</v>
      </c>
    </row>
    <row r="4" spans="1:6">
      <c r="A4" s="6">
        <v>1</v>
      </c>
      <c r="B4" s="6">
        <v>40050004</v>
      </c>
      <c r="C4" s="3" t="s">
        <v>15</v>
      </c>
      <c r="D4" s="3">
        <v>30</v>
      </c>
      <c r="E4" s="3">
        <v>26</v>
      </c>
      <c r="F4" s="3">
        <f>SUM(D4:E4)</f>
        <v>56</v>
      </c>
    </row>
    <row r="5" spans="1:6">
      <c r="A5" s="6">
        <v>2</v>
      </c>
      <c r="B5" s="6">
        <v>40050005</v>
      </c>
      <c r="C5" s="3" t="s">
        <v>16</v>
      </c>
      <c r="D5" s="3">
        <v>24</v>
      </c>
      <c r="E5" s="3">
        <v>22</v>
      </c>
      <c r="F5" s="3">
        <f t="shared" ref="F5:F68" si="0">SUM(D5:E5)</f>
        <v>46</v>
      </c>
    </row>
    <row r="6" spans="1:6">
      <c r="A6" s="6">
        <v>3</v>
      </c>
      <c r="B6" s="6">
        <v>40050006</v>
      </c>
      <c r="C6" s="3" t="s">
        <v>17</v>
      </c>
      <c r="D6" s="3">
        <v>30</v>
      </c>
      <c r="E6" s="3">
        <v>23</v>
      </c>
      <c r="F6" s="3">
        <f t="shared" si="0"/>
        <v>53</v>
      </c>
    </row>
    <row r="7" spans="1:6">
      <c r="A7" s="6">
        <v>4</v>
      </c>
      <c r="B7" s="6">
        <v>40050008</v>
      </c>
      <c r="C7" s="3" t="s">
        <v>19</v>
      </c>
      <c r="D7" s="3">
        <v>36</v>
      </c>
      <c r="E7" s="3">
        <v>30</v>
      </c>
      <c r="F7" s="3">
        <f t="shared" si="0"/>
        <v>66</v>
      </c>
    </row>
    <row r="8" spans="1:6">
      <c r="A8" s="6">
        <v>5</v>
      </c>
      <c r="B8" s="6">
        <v>40050009</v>
      </c>
      <c r="C8" s="3" t="s">
        <v>20</v>
      </c>
      <c r="D8" s="3">
        <v>62</v>
      </c>
      <c r="E8" s="3">
        <v>52</v>
      </c>
      <c r="F8" s="3">
        <f t="shared" si="0"/>
        <v>114</v>
      </c>
    </row>
    <row r="9" spans="1:6">
      <c r="A9" s="6">
        <v>6</v>
      </c>
      <c r="B9" s="6">
        <v>40050014</v>
      </c>
      <c r="C9" s="3" t="s">
        <v>23</v>
      </c>
      <c r="D9" s="3">
        <v>38</v>
      </c>
      <c r="E9" s="3">
        <v>20</v>
      </c>
      <c r="F9" s="3">
        <f t="shared" si="0"/>
        <v>58</v>
      </c>
    </row>
    <row r="10" spans="1:6">
      <c r="A10" s="6">
        <v>7</v>
      </c>
      <c r="B10" s="6">
        <v>40050015</v>
      </c>
      <c r="C10" s="3" t="s">
        <v>24</v>
      </c>
      <c r="D10" s="3">
        <v>25</v>
      </c>
      <c r="E10" s="3">
        <v>17</v>
      </c>
      <c r="F10" s="3">
        <f t="shared" si="0"/>
        <v>42</v>
      </c>
    </row>
    <row r="11" spans="1:6">
      <c r="A11" s="6">
        <v>8</v>
      </c>
      <c r="B11" s="6">
        <v>40050018</v>
      </c>
      <c r="C11" s="3" t="s">
        <v>27</v>
      </c>
      <c r="D11" s="3">
        <v>34</v>
      </c>
      <c r="E11" s="3">
        <v>20</v>
      </c>
      <c r="F11" s="3">
        <f t="shared" si="0"/>
        <v>54</v>
      </c>
    </row>
    <row r="12" spans="1:6">
      <c r="A12" s="6">
        <v>9</v>
      </c>
      <c r="B12" s="6">
        <v>40050019</v>
      </c>
      <c r="C12" s="3" t="s">
        <v>28</v>
      </c>
      <c r="D12" s="3">
        <v>45</v>
      </c>
      <c r="E12" s="3">
        <v>20</v>
      </c>
      <c r="F12" s="3">
        <f t="shared" si="0"/>
        <v>65</v>
      </c>
    </row>
    <row r="13" spans="1:6">
      <c r="A13" s="6">
        <v>10</v>
      </c>
      <c r="B13" s="6">
        <v>40050020</v>
      </c>
      <c r="C13" s="3" t="s">
        <v>29</v>
      </c>
      <c r="D13" s="3">
        <v>18</v>
      </c>
      <c r="E13" s="3">
        <v>18</v>
      </c>
      <c r="F13" s="3">
        <f t="shared" si="0"/>
        <v>36</v>
      </c>
    </row>
    <row r="14" spans="1:6">
      <c r="A14" s="6">
        <v>11</v>
      </c>
      <c r="B14" s="6">
        <v>40050021</v>
      </c>
      <c r="C14" s="3" t="s">
        <v>30</v>
      </c>
      <c r="D14" s="3">
        <v>35</v>
      </c>
      <c r="E14" s="3">
        <v>42</v>
      </c>
      <c r="F14" s="3">
        <f t="shared" si="0"/>
        <v>77</v>
      </c>
    </row>
    <row r="15" spans="1:6">
      <c r="A15" s="6">
        <v>12</v>
      </c>
      <c r="B15" s="6">
        <v>40050022</v>
      </c>
      <c r="C15" s="3" t="s">
        <v>31</v>
      </c>
      <c r="D15" s="3">
        <v>34</v>
      </c>
      <c r="E15" s="3">
        <v>32</v>
      </c>
      <c r="F15" s="3">
        <f t="shared" si="0"/>
        <v>66</v>
      </c>
    </row>
    <row r="16" spans="1:6">
      <c r="A16" s="6">
        <v>13</v>
      </c>
      <c r="B16" s="6">
        <v>40050023</v>
      </c>
      <c r="C16" s="3" t="s">
        <v>32</v>
      </c>
      <c r="D16" s="3">
        <v>43</v>
      </c>
      <c r="E16" s="3">
        <v>44</v>
      </c>
      <c r="F16" s="3">
        <f t="shared" si="0"/>
        <v>87</v>
      </c>
    </row>
    <row r="17" spans="1:6">
      <c r="A17" s="6">
        <v>14</v>
      </c>
      <c r="B17" s="6">
        <v>40050024</v>
      </c>
      <c r="C17" s="3" t="s">
        <v>33</v>
      </c>
      <c r="D17" s="3">
        <v>21</v>
      </c>
      <c r="E17" s="3">
        <v>18</v>
      </c>
      <c r="F17" s="3">
        <f t="shared" si="0"/>
        <v>39</v>
      </c>
    </row>
    <row r="18" spans="1:6">
      <c r="A18" s="6">
        <v>15</v>
      </c>
      <c r="B18" s="6">
        <v>40050025</v>
      </c>
      <c r="C18" s="3" t="s">
        <v>34</v>
      </c>
      <c r="D18" s="3">
        <v>41</v>
      </c>
      <c r="E18" s="3">
        <v>37</v>
      </c>
      <c r="F18" s="3">
        <f t="shared" si="0"/>
        <v>78</v>
      </c>
    </row>
    <row r="19" spans="1:6">
      <c r="A19" s="6">
        <v>16</v>
      </c>
      <c r="B19" s="6">
        <v>40050026</v>
      </c>
      <c r="C19" s="3" t="s">
        <v>35</v>
      </c>
      <c r="D19" s="3">
        <v>38</v>
      </c>
      <c r="E19" s="3">
        <v>30</v>
      </c>
      <c r="F19" s="3">
        <f t="shared" si="0"/>
        <v>68</v>
      </c>
    </row>
    <row r="20" spans="1:6">
      <c r="A20" s="6">
        <v>17</v>
      </c>
      <c r="B20" s="6">
        <v>40050029</v>
      </c>
      <c r="C20" s="3" t="s">
        <v>37</v>
      </c>
      <c r="D20" s="3">
        <v>44</v>
      </c>
      <c r="E20" s="3">
        <v>36</v>
      </c>
      <c r="F20" s="3">
        <f t="shared" si="0"/>
        <v>80</v>
      </c>
    </row>
    <row r="21" spans="1:6">
      <c r="A21" s="6">
        <v>18</v>
      </c>
      <c r="B21" s="6">
        <v>40050031</v>
      </c>
      <c r="C21" s="3" t="s">
        <v>39</v>
      </c>
      <c r="D21" s="3">
        <v>27</v>
      </c>
      <c r="E21" s="3">
        <v>19</v>
      </c>
      <c r="F21" s="3">
        <f t="shared" si="0"/>
        <v>46</v>
      </c>
    </row>
    <row r="22" spans="1:6">
      <c r="A22" s="6">
        <v>19</v>
      </c>
      <c r="B22" s="6">
        <v>40050033</v>
      </c>
      <c r="C22" s="3" t="s">
        <v>41</v>
      </c>
      <c r="D22" s="3">
        <v>47</v>
      </c>
      <c r="E22" s="3">
        <v>39</v>
      </c>
      <c r="F22" s="3">
        <f t="shared" si="0"/>
        <v>86</v>
      </c>
    </row>
    <row r="23" spans="1:6">
      <c r="A23" s="6">
        <v>20</v>
      </c>
      <c r="B23" s="6">
        <v>40050034</v>
      </c>
      <c r="C23" s="3" t="s">
        <v>42</v>
      </c>
      <c r="D23" s="3">
        <v>45</v>
      </c>
      <c r="E23" s="3">
        <v>32</v>
      </c>
      <c r="F23" s="3">
        <f t="shared" si="0"/>
        <v>77</v>
      </c>
    </row>
    <row r="24" spans="1:6">
      <c r="A24" s="6">
        <v>21</v>
      </c>
      <c r="B24" s="6">
        <v>40050036</v>
      </c>
      <c r="C24" s="3" t="s">
        <v>44</v>
      </c>
      <c r="D24" s="3">
        <v>23</v>
      </c>
      <c r="E24" s="3">
        <v>16</v>
      </c>
      <c r="F24" s="3">
        <f t="shared" si="0"/>
        <v>39</v>
      </c>
    </row>
    <row r="25" spans="1:6">
      <c r="A25" s="6">
        <v>22</v>
      </c>
      <c r="B25" s="6">
        <v>40050037</v>
      </c>
      <c r="C25" s="3" t="s">
        <v>45</v>
      </c>
      <c r="D25" s="3">
        <v>46</v>
      </c>
      <c r="E25" s="3">
        <v>49</v>
      </c>
      <c r="F25" s="3">
        <f t="shared" si="0"/>
        <v>95</v>
      </c>
    </row>
    <row r="26" spans="1:6">
      <c r="A26" s="6">
        <v>23</v>
      </c>
      <c r="B26" s="6">
        <v>40050038</v>
      </c>
      <c r="C26" s="3" t="s">
        <v>46</v>
      </c>
      <c r="D26" s="3">
        <v>23</v>
      </c>
      <c r="E26" s="3">
        <v>18</v>
      </c>
      <c r="F26" s="3">
        <f t="shared" si="0"/>
        <v>41</v>
      </c>
    </row>
    <row r="27" spans="1:6">
      <c r="A27" s="6">
        <v>24</v>
      </c>
      <c r="B27" s="6">
        <v>40050040</v>
      </c>
      <c r="C27" s="3" t="s">
        <v>48</v>
      </c>
      <c r="D27" s="3">
        <v>54</v>
      </c>
      <c r="E27" s="3">
        <v>56</v>
      </c>
      <c r="F27" s="3">
        <f t="shared" si="0"/>
        <v>110</v>
      </c>
    </row>
    <row r="28" spans="1:6">
      <c r="A28" s="6">
        <v>25</v>
      </c>
      <c r="B28" s="6">
        <v>40050043</v>
      </c>
      <c r="C28" s="3" t="s">
        <v>50</v>
      </c>
      <c r="D28" s="3">
        <v>45</v>
      </c>
      <c r="E28" s="3">
        <v>52</v>
      </c>
      <c r="F28" s="3">
        <f t="shared" si="0"/>
        <v>97</v>
      </c>
    </row>
    <row r="29" spans="1:6">
      <c r="A29" s="6">
        <v>26</v>
      </c>
      <c r="B29" s="6">
        <v>40050045</v>
      </c>
      <c r="C29" s="3" t="s">
        <v>52</v>
      </c>
      <c r="D29" s="3">
        <v>36</v>
      </c>
      <c r="E29" s="3">
        <v>49</v>
      </c>
      <c r="F29" s="3">
        <f t="shared" si="0"/>
        <v>85</v>
      </c>
    </row>
    <row r="30" spans="1:6">
      <c r="A30" s="6">
        <v>27</v>
      </c>
      <c r="B30" s="6">
        <v>40050046</v>
      </c>
      <c r="C30" s="3" t="s">
        <v>53</v>
      </c>
      <c r="D30" s="3">
        <v>31</v>
      </c>
      <c r="E30" s="3">
        <v>37</v>
      </c>
      <c r="F30" s="3">
        <f t="shared" si="0"/>
        <v>68</v>
      </c>
    </row>
    <row r="31" spans="1:6">
      <c r="A31" s="6">
        <v>28</v>
      </c>
      <c r="B31" s="6">
        <v>40050047</v>
      </c>
      <c r="C31" s="3" t="s">
        <v>54</v>
      </c>
      <c r="D31" s="3">
        <v>48</v>
      </c>
      <c r="E31" s="3">
        <v>47</v>
      </c>
      <c r="F31" s="3">
        <f t="shared" si="0"/>
        <v>95</v>
      </c>
    </row>
    <row r="32" spans="1:6">
      <c r="A32" s="6">
        <v>29</v>
      </c>
      <c r="B32" s="6">
        <v>40050048</v>
      </c>
      <c r="C32" s="3" t="s">
        <v>55</v>
      </c>
      <c r="D32" s="3">
        <v>27</v>
      </c>
      <c r="E32" s="3">
        <v>30</v>
      </c>
      <c r="F32" s="3">
        <f t="shared" si="0"/>
        <v>57</v>
      </c>
    </row>
    <row r="33" spans="1:6">
      <c r="A33" s="6">
        <v>30</v>
      </c>
      <c r="B33" s="6">
        <v>40050049</v>
      </c>
      <c r="C33" s="3" t="s">
        <v>56</v>
      </c>
      <c r="D33" s="3">
        <v>56</v>
      </c>
      <c r="E33" s="3">
        <v>28</v>
      </c>
      <c r="F33" s="3">
        <f t="shared" si="0"/>
        <v>84</v>
      </c>
    </row>
    <row r="34" spans="1:6">
      <c r="A34" s="6">
        <v>31</v>
      </c>
      <c r="B34" s="6">
        <v>40050050</v>
      </c>
      <c r="C34" s="3" t="s">
        <v>57</v>
      </c>
      <c r="D34" s="3">
        <v>16</v>
      </c>
      <c r="E34" s="3">
        <v>18</v>
      </c>
      <c r="F34" s="3">
        <f t="shared" si="0"/>
        <v>34</v>
      </c>
    </row>
    <row r="35" spans="1:6">
      <c r="A35" s="6">
        <v>32</v>
      </c>
      <c r="B35" s="6">
        <v>40050051</v>
      </c>
      <c r="C35" s="3" t="s">
        <v>58</v>
      </c>
      <c r="D35" s="3">
        <v>43</v>
      </c>
      <c r="E35" s="3">
        <v>42</v>
      </c>
      <c r="F35" s="3">
        <f t="shared" si="0"/>
        <v>85</v>
      </c>
    </row>
    <row r="36" spans="1:6">
      <c r="A36" s="6">
        <v>33</v>
      </c>
      <c r="B36" s="6">
        <v>40050052</v>
      </c>
      <c r="C36" s="3" t="s">
        <v>59</v>
      </c>
      <c r="D36" s="3">
        <v>19</v>
      </c>
      <c r="E36" s="3">
        <v>22</v>
      </c>
      <c r="F36" s="3">
        <f t="shared" si="0"/>
        <v>41</v>
      </c>
    </row>
    <row r="37" spans="1:6">
      <c r="A37" s="6">
        <v>34</v>
      </c>
      <c r="B37" s="6">
        <v>40050055</v>
      </c>
      <c r="C37" s="3" t="s">
        <v>61</v>
      </c>
      <c r="D37" s="3">
        <v>24</v>
      </c>
      <c r="E37" s="3">
        <v>21</v>
      </c>
      <c r="F37" s="3">
        <f t="shared" si="0"/>
        <v>45</v>
      </c>
    </row>
    <row r="38" spans="1:6">
      <c r="A38" s="6">
        <v>35</v>
      </c>
      <c r="B38" s="6">
        <v>40050057</v>
      </c>
      <c r="C38" s="3" t="s">
        <v>62</v>
      </c>
      <c r="D38" s="3">
        <v>33</v>
      </c>
      <c r="E38" s="3">
        <v>32</v>
      </c>
      <c r="F38" s="3">
        <f t="shared" si="0"/>
        <v>65</v>
      </c>
    </row>
    <row r="39" spans="1:6">
      <c r="A39" s="6">
        <v>36</v>
      </c>
      <c r="B39" s="6">
        <v>40050058</v>
      </c>
      <c r="C39" s="3" t="s">
        <v>63</v>
      </c>
      <c r="D39" s="3">
        <v>48</v>
      </c>
      <c r="E39" s="3">
        <v>43</v>
      </c>
      <c r="F39" s="3">
        <f t="shared" si="0"/>
        <v>91</v>
      </c>
    </row>
    <row r="40" spans="1:6">
      <c r="A40" s="6">
        <v>37</v>
      </c>
      <c r="B40" s="6">
        <v>40050061</v>
      </c>
      <c r="C40" s="3" t="s">
        <v>65</v>
      </c>
      <c r="D40" s="3">
        <v>38</v>
      </c>
      <c r="E40" s="3">
        <v>36</v>
      </c>
      <c r="F40" s="3">
        <f t="shared" si="0"/>
        <v>74</v>
      </c>
    </row>
    <row r="41" spans="1:6">
      <c r="A41" s="6">
        <v>38</v>
      </c>
      <c r="B41" s="6">
        <v>40050063</v>
      </c>
      <c r="C41" s="3" t="s">
        <v>67</v>
      </c>
      <c r="D41" s="3">
        <v>14</v>
      </c>
      <c r="E41" s="3">
        <v>17</v>
      </c>
      <c r="F41" s="3">
        <f t="shared" si="0"/>
        <v>31</v>
      </c>
    </row>
    <row r="42" spans="1:6">
      <c r="A42" s="6">
        <v>39</v>
      </c>
      <c r="B42" s="6">
        <v>40050064</v>
      </c>
      <c r="C42" s="3" t="s">
        <v>68</v>
      </c>
      <c r="D42" s="3">
        <v>23</v>
      </c>
      <c r="E42" s="3">
        <v>19</v>
      </c>
      <c r="F42" s="3">
        <f t="shared" si="0"/>
        <v>42</v>
      </c>
    </row>
    <row r="43" spans="1:6">
      <c r="A43" s="6">
        <v>40</v>
      </c>
      <c r="B43" s="6">
        <v>40050065</v>
      </c>
      <c r="C43" s="3" t="s">
        <v>69</v>
      </c>
      <c r="D43" s="3">
        <v>28</v>
      </c>
      <c r="E43" s="3">
        <v>30</v>
      </c>
      <c r="F43" s="3">
        <f t="shared" si="0"/>
        <v>58</v>
      </c>
    </row>
    <row r="44" spans="1:6">
      <c r="A44" s="6">
        <v>41</v>
      </c>
      <c r="B44" s="6">
        <v>40050066</v>
      </c>
      <c r="C44" s="3" t="s">
        <v>70</v>
      </c>
      <c r="D44" s="3">
        <v>30</v>
      </c>
      <c r="E44" s="3">
        <v>30</v>
      </c>
      <c r="F44" s="3">
        <f t="shared" si="0"/>
        <v>60</v>
      </c>
    </row>
    <row r="45" spans="1:6">
      <c r="A45" s="6">
        <v>42</v>
      </c>
      <c r="B45" s="6">
        <v>40050069</v>
      </c>
      <c r="C45" s="3" t="s">
        <v>72</v>
      </c>
      <c r="D45" s="3">
        <v>17</v>
      </c>
      <c r="E45" s="3">
        <v>18</v>
      </c>
      <c r="F45" s="3">
        <f t="shared" si="0"/>
        <v>35</v>
      </c>
    </row>
    <row r="46" spans="1:6">
      <c r="A46" s="6">
        <v>43</v>
      </c>
      <c r="B46" s="6">
        <v>40050072</v>
      </c>
      <c r="C46" s="3" t="s">
        <v>73</v>
      </c>
      <c r="D46" s="3">
        <v>44</v>
      </c>
      <c r="E46" s="3">
        <v>47</v>
      </c>
      <c r="F46" s="3">
        <f t="shared" si="0"/>
        <v>91</v>
      </c>
    </row>
    <row r="47" spans="1:6">
      <c r="A47" s="6">
        <v>44</v>
      </c>
      <c r="B47" s="6">
        <v>40050082</v>
      </c>
      <c r="C47" s="3" t="s">
        <v>77</v>
      </c>
      <c r="D47" s="3">
        <v>12</v>
      </c>
      <c r="E47" s="3">
        <v>15</v>
      </c>
      <c r="F47" s="3">
        <f t="shared" si="0"/>
        <v>27</v>
      </c>
    </row>
    <row r="48" spans="1:6">
      <c r="A48" s="6">
        <v>45</v>
      </c>
      <c r="B48" s="6">
        <v>40050083</v>
      </c>
      <c r="C48" s="3" t="s">
        <v>78</v>
      </c>
      <c r="D48" s="3">
        <v>71</v>
      </c>
      <c r="E48" s="3">
        <v>43</v>
      </c>
      <c r="F48" s="3">
        <f t="shared" si="0"/>
        <v>114</v>
      </c>
    </row>
    <row r="49" spans="1:6">
      <c r="A49" s="6">
        <v>46</v>
      </c>
      <c r="B49" s="6">
        <v>40050084</v>
      </c>
      <c r="C49" s="3" t="s">
        <v>79</v>
      </c>
      <c r="D49" s="3">
        <v>46</v>
      </c>
      <c r="E49" s="3">
        <v>26</v>
      </c>
      <c r="F49" s="3">
        <f t="shared" si="0"/>
        <v>72</v>
      </c>
    </row>
    <row r="50" spans="1:6">
      <c r="A50" s="6">
        <v>47</v>
      </c>
      <c r="B50" s="6">
        <v>40050085</v>
      </c>
      <c r="C50" s="3" t="s">
        <v>80</v>
      </c>
      <c r="D50" s="3">
        <v>40</v>
      </c>
      <c r="E50" s="3">
        <v>34</v>
      </c>
      <c r="F50" s="3">
        <f t="shared" si="0"/>
        <v>74</v>
      </c>
    </row>
    <row r="51" spans="1:6">
      <c r="A51" s="6">
        <v>48</v>
      </c>
      <c r="B51" s="6">
        <v>40050086</v>
      </c>
      <c r="C51" s="3" t="s">
        <v>81</v>
      </c>
      <c r="D51" s="3">
        <v>11</v>
      </c>
      <c r="E51" s="3">
        <v>20</v>
      </c>
      <c r="F51" s="3">
        <f t="shared" si="0"/>
        <v>31</v>
      </c>
    </row>
    <row r="52" spans="1:6">
      <c r="A52" s="6">
        <v>49</v>
      </c>
      <c r="B52" s="6">
        <v>40050087</v>
      </c>
      <c r="C52" s="3" t="s">
        <v>82</v>
      </c>
      <c r="D52" s="3">
        <v>33</v>
      </c>
      <c r="E52" s="3">
        <v>32</v>
      </c>
      <c r="F52" s="3">
        <f t="shared" si="0"/>
        <v>65</v>
      </c>
    </row>
    <row r="53" spans="1:6">
      <c r="A53" s="6">
        <v>50</v>
      </c>
      <c r="B53" s="6">
        <v>40050088</v>
      </c>
      <c r="C53" s="3" t="s">
        <v>83</v>
      </c>
      <c r="D53" s="3">
        <v>57</v>
      </c>
      <c r="E53" s="3">
        <v>38</v>
      </c>
      <c r="F53" s="3">
        <f t="shared" si="0"/>
        <v>95</v>
      </c>
    </row>
    <row r="54" spans="1:6">
      <c r="A54" s="6">
        <v>51</v>
      </c>
      <c r="B54" s="6">
        <v>40050090</v>
      </c>
      <c r="C54" s="3" t="s">
        <v>85</v>
      </c>
      <c r="D54" s="3">
        <v>53</v>
      </c>
      <c r="E54" s="3">
        <v>44</v>
      </c>
      <c r="F54" s="3">
        <f t="shared" si="0"/>
        <v>97</v>
      </c>
    </row>
    <row r="55" spans="1:6">
      <c r="A55" s="6">
        <v>52</v>
      </c>
      <c r="B55" s="6">
        <v>40050091</v>
      </c>
      <c r="C55" s="3" t="s">
        <v>86</v>
      </c>
      <c r="D55" s="3">
        <v>14</v>
      </c>
      <c r="E55" s="3">
        <v>27</v>
      </c>
      <c r="F55" s="3">
        <f t="shared" si="0"/>
        <v>41</v>
      </c>
    </row>
    <row r="56" spans="1:6">
      <c r="A56" s="6">
        <v>53</v>
      </c>
      <c r="B56" s="6">
        <v>40050092</v>
      </c>
      <c r="C56" s="3" t="s">
        <v>87</v>
      </c>
      <c r="D56" s="3">
        <v>30</v>
      </c>
      <c r="E56" s="3">
        <v>29</v>
      </c>
      <c r="F56" s="3">
        <f t="shared" si="0"/>
        <v>59</v>
      </c>
    </row>
    <row r="57" spans="1:6">
      <c r="A57" s="6">
        <v>54</v>
      </c>
      <c r="B57" s="6">
        <v>40050093</v>
      </c>
      <c r="C57" s="3" t="s">
        <v>88</v>
      </c>
      <c r="D57" s="3">
        <v>64</v>
      </c>
      <c r="E57" s="3">
        <v>44</v>
      </c>
      <c r="F57" s="3">
        <f t="shared" si="0"/>
        <v>108</v>
      </c>
    </row>
    <row r="58" spans="1:6">
      <c r="A58" s="6">
        <v>55</v>
      </c>
      <c r="B58" s="6">
        <v>40050095</v>
      </c>
      <c r="C58" s="3" t="s">
        <v>90</v>
      </c>
      <c r="D58" s="3">
        <v>58</v>
      </c>
      <c r="E58" s="3">
        <v>47</v>
      </c>
      <c r="F58" s="3">
        <f t="shared" si="0"/>
        <v>105</v>
      </c>
    </row>
    <row r="59" spans="1:6">
      <c r="A59" s="6">
        <v>56</v>
      </c>
      <c r="B59" s="6">
        <v>40050098</v>
      </c>
      <c r="C59" s="3" t="s">
        <v>92</v>
      </c>
      <c r="D59" s="3">
        <v>33</v>
      </c>
      <c r="E59" s="3">
        <v>19</v>
      </c>
      <c r="F59" s="3">
        <f t="shared" si="0"/>
        <v>52</v>
      </c>
    </row>
    <row r="60" spans="1:6">
      <c r="A60" s="6">
        <v>57</v>
      </c>
      <c r="B60" s="6">
        <v>40050101</v>
      </c>
      <c r="C60" s="3" t="s">
        <v>93</v>
      </c>
      <c r="D60" s="3">
        <v>41</v>
      </c>
      <c r="E60" s="3">
        <v>39</v>
      </c>
      <c r="F60" s="3">
        <f t="shared" si="0"/>
        <v>80</v>
      </c>
    </row>
    <row r="61" spans="1:6">
      <c r="A61" s="6">
        <v>58</v>
      </c>
      <c r="B61" s="6">
        <v>40050103</v>
      </c>
      <c r="C61" s="3" t="s">
        <v>95</v>
      </c>
      <c r="D61" s="3">
        <v>29</v>
      </c>
      <c r="E61" s="3">
        <v>27</v>
      </c>
      <c r="F61" s="3">
        <f t="shared" si="0"/>
        <v>56</v>
      </c>
    </row>
    <row r="62" spans="1:6">
      <c r="A62" s="6">
        <v>59</v>
      </c>
      <c r="B62" s="6">
        <v>40050104</v>
      </c>
      <c r="C62" s="3" t="s">
        <v>96</v>
      </c>
      <c r="D62" s="3">
        <v>21</v>
      </c>
      <c r="E62" s="3">
        <v>18</v>
      </c>
      <c r="F62" s="3">
        <f t="shared" si="0"/>
        <v>39</v>
      </c>
    </row>
    <row r="63" spans="1:6">
      <c r="A63" s="6">
        <v>60</v>
      </c>
      <c r="B63" s="6">
        <v>40050107</v>
      </c>
      <c r="C63" s="3" t="s">
        <v>98</v>
      </c>
      <c r="D63" s="3">
        <v>35</v>
      </c>
      <c r="E63" s="3">
        <v>43</v>
      </c>
      <c r="F63" s="3">
        <f t="shared" si="0"/>
        <v>78</v>
      </c>
    </row>
    <row r="64" spans="1:6">
      <c r="A64" s="6">
        <v>61</v>
      </c>
      <c r="B64" s="6">
        <v>40050109</v>
      </c>
      <c r="C64" s="3" t="s">
        <v>100</v>
      </c>
      <c r="D64" s="3">
        <v>28</v>
      </c>
      <c r="E64" s="3">
        <v>31</v>
      </c>
      <c r="F64" s="3">
        <f t="shared" si="0"/>
        <v>59</v>
      </c>
    </row>
    <row r="65" spans="1:6">
      <c r="A65" s="6">
        <v>62</v>
      </c>
      <c r="B65" s="6">
        <v>40050110</v>
      </c>
      <c r="C65" s="3" t="s">
        <v>101</v>
      </c>
      <c r="D65" s="3">
        <v>28</v>
      </c>
      <c r="E65" s="3">
        <v>32</v>
      </c>
      <c r="F65" s="3">
        <f t="shared" si="0"/>
        <v>60</v>
      </c>
    </row>
    <row r="66" spans="1:6">
      <c r="A66" s="6">
        <v>63</v>
      </c>
      <c r="B66" s="6">
        <v>40050112</v>
      </c>
      <c r="C66" s="3" t="s">
        <v>103</v>
      </c>
      <c r="D66" s="3">
        <v>46</v>
      </c>
      <c r="E66" s="3">
        <v>51</v>
      </c>
      <c r="F66" s="3">
        <f t="shared" si="0"/>
        <v>97</v>
      </c>
    </row>
    <row r="67" spans="1:6">
      <c r="A67" s="6">
        <v>64</v>
      </c>
      <c r="B67" s="6">
        <v>40050117</v>
      </c>
      <c r="C67" s="3" t="s">
        <v>106</v>
      </c>
      <c r="D67" s="3">
        <v>7</v>
      </c>
      <c r="E67" s="3">
        <v>2</v>
      </c>
      <c r="F67" s="3">
        <f t="shared" si="0"/>
        <v>9</v>
      </c>
    </row>
    <row r="68" spans="1:6">
      <c r="A68" s="6">
        <v>65</v>
      </c>
      <c r="B68" s="6">
        <v>40050119</v>
      </c>
      <c r="C68" s="3" t="s">
        <v>107</v>
      </c>
      <c r="D68" s="3">
        <v>45</v>
      </c>
      <c r="E68" s="3">
        <v>38</v>
      </c>
      <c r="F68" s="3">
        <f t="shared" si="0"/>
        <v>83</v>
      </c>
    </row>
    <row r="69" spans="1:6">
      <c r="A69" s="6">
        <v>66</v>
      </c>
      <c r="B69" s="6">
        <v>40050121</v>
      </c>
      <c r="C69" s="3" t="s">
        <v>108</v>
      </c>
      <c r="D69" s="3">
        <v>8</v>
      </c>
      <c r="E69" s="3">
        <v>12</v>
      </c>
      <c r="F69" s="3">
        <f t="shared" ref="F69:F132" si="1">SUM(D69:E69)</f>
        <v>20</v>
      </c>
    </row>
    <row r="70" spans="1:6">
      <c r="A70" s="6">
        <v>67</v>
      </c>
      <c r="B70" s="6">
        <v>40050123</v>
      </c>
      <c r="C70" s="3" t="s">
        <v>109</v>
      </c>
      <c r="D70" s="3">
        <v>35</v>
      </c>
      <c r="E70" s="3">
        <v>43</v>
      </c>
      <c r="F70" s="3">
        <f t="shared" si="1"/>
        <v>78</v>
      </c>
    </row>
    <row r="71" spans="1:6">
      <c r="A71" s="6">
        <v>68</v>
      </c>
      <c r="B71" s="6">
        <v>40050125</v>
      </c>
      <c r="C71" s="3" t="s">
        <v>110</v>
      </c>
      <c r="D71" s="3">
        <v>42</v>
      </c>
      <c r="E71" s="3">
        <v>27</v>
      </c>
      <c r="F71" s="3">
        <f t="shared" si="1"/>
        <v>69</v>
      </c>
    </row>
    <row r="72" spans="1:6">
      <c r="A72" s="6">
        <v>69</v>
      </c>
      <c r="B72" s="6">
        <v>40050129</v>
      </c>
      <c r="C72" s="3" t="s">
        <v>113</v>
      </c>
      <c r="D72" s="3">
        <v>54</v>
      </c>
      <c r="E72" s="3">
        <v>49</v>
      </c>
      <c r="F72" s="3">
        <f t="shared" si="1"/>
        <v>103</v>
      </c>
    </row>
    <row r="73" spans="1:6">
      <c r="A73" s="6">
        <v>70</v>
      </c>
      <c r="B73" s="6">
        <v>40050130</v>
      </c>
      <c r="C73" s="3" t="s">
        <v>114</v>
      </c>
      <c r="D73" s="3">
        <v>23</v>
      </c>
      <c r="E73" s="3">
        <v>25</v>
      </c>
      <c r="F73" s="3">
        <f t="shared" si="1"/>
        <v>48</v>
      </c>
    </row>
    <row r="74" spans="1:6">
      <c r="A74" s="6">
        <v>71</v>
      </c>
      <c r="B74" s="6">
        <v>40050131</v>
      </c>
      <c r="C74" s="3" t="s">
        <v>115</v>
      </c>
      <c r="D74" s="3">
        <v>33</v>
      </c>
      <c r="E74" s="3">
        <v>31</v>
      </c>
      <c r="F74" s="3">
        <f t="shared" si="1"/>
        <v>64</v>
      </c>
    </row>
    <row r="75" spans="1:6">
      <c r="A75" s="6">
        <v>72</v>
      </c>
      <c r="B75" s="6">
        <v>40050132</v>
      </c>
      <c r="C75" s="3" t="s">
        <v>116</v>
      </c>
      <c r="D75" s="3">
        <v>51</v>
      </c>
      <c r="E75" s="3">
        <v>62</v>
      </c>
      <c r="F75" s="3">
        <f t="shared" si="1"/>
        <v>113</v>
      </c>
    </row>
    <row r="76" spans="1:6">
      <c r="A76" s="6">
        <v>73</v>
      </c>
      <c r="B76" s="6">
        <v>40050134</v>
      </c>
      <c r="C76" s="3" t="s">
        <v>117</v>
      </c>
      <c r="D76" s="3">
        <v>36</v>
      </c>
      <c r="E76" s="3">
        <v>26</v>
      </c>
      <c r="F76" s="3">
        <f t="shared" si="1"/>
        <v>62</v>
      </c>
    </row>
    <row r="77" spans="1:6">
      <c r="A77" s="6">
        <v>74</v>
      </c>
      <c r="B77" s="6">
        <v>40050135</v>
      </c>
      <c r="C77" s="3" t="s">
        <v>118</v>
      </c>
      <c r="D77" s="3">
        <v>40</v>
      </c>
      <c r="E77" s="3">
        <v>46</v>
      </c>
      <c r="F77" s="3">
        <f t="shared" si="1"/>
        <v>86</v>
      </c>
    </row>
    <row r="78" spans="1:6">
      <c r="A78" s="6">
        <v>75</v>
      </c>
      <c r="B78" s="6">
        <v>40050140</v>
      </c>
      <c r="C78" s="3" t="s">
        <v>121</v>
      </c>
      <c r="D78" s="3">
        <v>48</v>
      </c>
      <c r="E78" s="3">
        <v>56</v>
      </c>
      <c r="F78" s="3">
        <f t="shared" si="1"/>
        <v>104</v>
      </c>
    </row>
    <row r="79" spans="1:6">
      <c r="A79" s="6">
        <v>76</v>
      </c>
      <c r="B79" s="6">
        <v>40050142</v>
      </c>
      <c r="C79" s="3" t="s">
        <v>122</v>
      </c>
      <c r="D79" s="3">
        <v>15</v>
      </c>
      <c r="E79" s="3">
        <v>15</v>
      </c>
      <c r="F79" s="3">
        <f t="shared" si="1"/>
        <v>30</v>
      </c>
    </row>
    <row r="80" spans="1:6">
      <c r="A80" s="6">
        <v>77</v>
      </c>
      <c r="B80" s="6">
        <v>40050144</v>
      </c>
      <c r="C80" s="3" t="s">
        <v>124</v>
      </c>
      <c r="D80" s="3">
        <v>45</v>
      </c>
      <c r="E80" s="3">
        <v>56</v>
      </c>
      <c r="F80" s="3">
        <f t="shared" si="1"/>
        <v>101</v>
      </c>
    </row>
    <row r="81" spans="1:6">
      <c r="A81" s="6">
        <v>78</v>
      </c>
      <c r="B81" s="6">
        <v>40050145</v>
      </c>
      <c r="C81" s="3" t="s">
        <v>125</v>
      </c>
      <c r="D81" s="3">
        <v>44</v>
      </c>
      <c r="E81" s="3">
        <v>50</v>
      </c>
      <c r="F81" s="3">
        <f t="shared" si="1"/>
        <v>94</v>
      </c>
    </row>
    <row r="82" spans="1:6">
      <c r="A82" s="6">
        <v>79</v>
      </c>
      <c r="B82" s="6">
        <v>40050148</v>
      </c>
      <c r="C82" s="3" t="s">
        <v>126</v>
      </c>
      <c r="D82" s="3">
        <v>8</v>
      </c>
      <c r="E82" s="3">
        <v>13</v>
      </c>
      <c r="F82" s="3">
        <f t="shared" si="1"/>
        <v>21</v>
      </c>
    </row>
    <row r="83" spans="1:6">
      <c r="A83" s="6">
        <v>80</v>
      </c>
      <c r="B83" s="6">
        <v>40050149</v>
      </c>
      <c r="C83" s="3" t="s">
        <v>127</v>
      </c>
      <c r="D83" s="3">
        <v>50</v>
      </c>
      <c r="E83" s="3">
        <v>38</v>
      </c>
      <c r="F83" s="3">
        <f t="shared" si="1"/>
        <v>88</v>
      </c>
    </row>
    <row r="84" spans="1:6">
      <c r="A84" s="6">
        <v>81</v>
      </c>
      <c r="B84" s="6">
        <v>40050150</v>
      </c>
      <c r="C84" s="3" t="s">
        <v>128</v>
      </c>
      <c r="D84" s="3">
        <v>63</v>
      </c>
      <c r="E84" s="3">
        <v>42</v>
      </c>
      <c r="F84" s="3">
        <f t="shared" si="1"/>
        <v>105</v>
      </c>
    </row>
    <row r="85" spans="1:6">
      <c r="A85" s="6">
        <v>82</v>
      </c>
      <c r="B85" s="6">
        <v>40050152</v>
      </c>
      <c r="C85" s="3" t="s">
        <v>129</v>
      </c>
      <c r="D85" s="3">
        <v>28</v>
      </c>
      <c r="E85" s="3">
        <v>15</v>
      </c>
      <c r="F85" s="3">
        <f t="shared" si="1"/>
        <v>43</v>
      </c>
    </row>
    <row r="86" spans="1:6">
      <c r="A86" s="6">
        <v>83</v>
      </c>
      <c r="B86" s="6">
        <v>40050153</v>
      </c>
      <c r="C86" s="3" t="s">
        <v>130</v>
      </c>
      <c r="D86" s="3">
        <v>39</v>
      </c>
      <c r="E86" s="3">
        <v>26</v>
      </c>
      <c r="F86" s="3">
        <f t="shared" si="1"/>
        <v>65</v>
      </c>
    </row>
    <row r="87" spans="1:6">
      <c r="A87" s="6">
        <v>84</v>
      </c>
      <c r="B87" s="6">
        <v>40050154</v>
      </c>
      <c r="C87" s="3" t="s">
        <v>131</v>
      </c>
      <c r="D87" s="3">
        <v>35</v>
      </c>
      <c r="E87" s="3">
        <v>21</v>
      </c>
      <c r="F87" s="3">
        <f t="shared" si="1"/>
        <v>56</v>
      </c>
    </row>
    <row r="88" spans="1:6">
      <c r="A88" s="6">
        <v>85</v>
      </c>
      <c r="B88" s="6">
        <v>40050156</v>
      </c>
      <c r="C88" s="3" t="s">
        <v>133</v>
      </c>
      <c r="D88" s="3">
        <v>25</v>
      </c>
      <c r="E88" s="3">
        <v>32</v>
      </c>
      <c r="F88" s="3">
        <f t="shared" si="1"/>
        <v>57</v>
      </c>
    </row>
    <row r="89" spans="1:6">
      <c r="A89" s="6">
        <v>86</v>
      </c>
      <c r="B89" s="6">
        <v>40050159</v>
      </c>
      <c r="C89" s="3" t="s">
        <v>135</v>
      </c>
      <c r="D89" s="3">
        <v>43</v>
      </c>
      <c r="E89" s="3">
        <v>34</v>
      </c>
      <c r="F89" s="3">
        <f t="shared" si="1"/>
        <v>77</v>
      </c>
    </row>
    <row r="90" spans="1:6">
      <c r="A90" s="6">
        <v>87</v>
      </c>
      <c r="B90" s="6">
        <v>40050161</v>
      </c>
      <c r="C90" s="3" t="s">
        <v>137</v>
      </c>
      <c r="D90" s="3">
        <v>30</v>
      </c>
      <c r="E90" s="3">
        <v>21</v>
      </c>
      <c r="F90" s="3">
        <f t="shared" si="1"/>
        <v>51</v>
      </c>
    </row>
    <row r="91" spans="1:6">
      <c r="A91" s="6">
        <v>88</v>
      </c>
      <c r="B91" s="6">
        <v>40050162</v>
      </c>
      <c r="C91" s="3" t="s">
        <v>138</v>
      </c>
      <c r="D91" s="3">
        <v>50</v>
      </c>
      <c r="E91" s="3">
        <v>50</v>
      </c>
      <c r="F91" s="3">
        <f t="shared" si="1"/>
        <v>100</v>
      </c>
    </row>
    <row r="92" spans="1:6">
      <c r="A92" s="6">
        <v>89</v>
      </c>
      <c r="B92" s="6">
        <v>40050163</v>
      </c>
      <c r="C92" s="3" t="s">
        <v>139</v>
      </c>
      <c r="D92" s="3">
        <v>35</v>
      </c>
      <c r="E92" s="3">
        <v>40</v>
      </c>
      <c r="F92" s="3">
        <f t="shared" si="1"/>
        <v>75</v>
      </c>
    </row>
    <row r="93" spans="1:6">
      <c r="A93" s="6">
        <v>90</v>
      </c>
      <c r="B93" s="6">
        <v>40050164</v>
      </c>
      <c r="C93" s="3" t="s">
        <v>140</v>
      </c>
      <c r="D93" s="3">
        <v>69</v>
      </c>
      <c r="E93" s="3">
        <v>49</v>
      </c>
      <c r="F93" s="3">
        <f t="shared" si="1"/>
        <v>118</v>
      </c>
    </row>
    <row r="94" spans="1:6">
      <c r="A94" s="6">
        <v>91</v>
      </c>
      <c r="B94" s="6">
        <v>40050165</v>
      </c>
      <c r="C94" s="3" t="s">
        <v>141</v>
      </c>
      <c r="D94" s="3">
        <v>15</v>
      </c>
      <c r="E94" s="3">
        <v>11</v>
      </c>
      <c r="F94" s="3">
        <f t="shared" si="1"/>
        <v>26</v>
      </c>
    </row>
    <row r="95" spans="1:6">
      <c r="A95" s="6">
        <v>92</v>
      </c>
      <c r="B95" s="6">
        <v>40050166</v>
      </c>
      <c r="C95" s="3" t="s">
        <v>142</v>
      </c>
      <c r="D95" s="3">
        <v>56</v>
      </c>
      <c r="E95" s="3">
        <v>53</v>
      </c>
      <c r="F95" s="3">
        <f t="shared" si="1"/>
        <v>109</v>
      </c>
    </row>
    <row r="96" spans="1:6">
      <c r="A96" s="6">
        <v>93</v>
      </c>
      <c r="B96" s="6">
        <v>40050170</v>
      </c>
      <c r="C96" s="3" t="s">
        <v>143</v>
      </c>
      <c r="D96" s="3">
        <v>33</v>
      </c>
      <c r="E96" s="3">
        <v>36</v>
      </c>
      <c r="F96" s="3">
        <f t="shared" si="1"/>
        <v>69</v>
      </c>
    </row>
    <row r="97" spans="1:6">
      <c r="A97" s="6">
        <v>94</v>
      </c>
      <c r="B97" s="6">
        <v>40050175</v>
      </c>
      <c r="C97" s="3" t="s">
        <v>146</v>
      </c>
      <c r="D97" s="3">
        <v>33</v>
      </c>
      <c r="E97" s="3">
        <v>20</v>
      </c>
      <c r="F97" s="3">
        <f t="shared" si="1"/>
        <v>53</v>
      </c>
    </row>
    <row r="98" spans="1:6">
      <c r="A98" s="6">
        <v>95</v>
      </c>
      <c r="B98" s="6">
        <v>40050179</v>
      </c>
      <c r="C98" s="3" t="s">
        <v>147</v>
      </c>
      <c r="D98" s="3">
        <v>36</v>
      </c>
      <c r="E98" s="3">
        <v>38</v>
      </c>
      <c r="F98" s="3">
        <f t="shared" si="1"/>
        <v>74</v>
      </c>
    </row>
    <row r="99" spans="1:6">
      <c r="A99" s="6">
        <v>96</v>
      </c>
      <c r="B99" s="6">
        <v>40050182</v>
      </c>
      <c r="C99" s="3" t="s">
        <v>148</v>
      </c>
      <c r="D99" s="3">
        <v>51</v>
      </c>
      <c r="E99" s="3">
        <v>48</v>
      </c>
      <c r="F99" s="3">
        <f t="shared" si="1"/>
        <v>99</v>
      </c>
    </row>
    <row r="100" spans="1:6">
      <c r="A100" s="6">
        <v>97</v>
      </c>
      <c r="B100" s="6">
        <v>40050183</v>
      </c>
      <c r="C100" s="3" t="s">
        <v>149</v>
      </c>
      <c r="D100" s="3">
        <v>48</v>
      </c>
      <c r="E100" s="3">
        <v>44</v>
      </c>
      <c r="F100" s="3">
        <f t="shared" si="1"/>
        <v>92</v>
      </c>
    </row>
    <row r="101" spans="1:6">
      <c r="A101" s="6">
        <v>98</v>
      </c>
      <c r="B101" s="6">
        <v>40050186</v>
      </c>
      <c r="C101" s="3" t="s">
        <v>151</v>
      </c>
      <c r="D101" s="3">
        <v>55</v>
      </c>
      <c r="E101" s="3">
        <v>51</v>
      </c>
      <c r="F101" s="3">
        <f t="shared" si="1"/>
        <v>106</v>
      </c>
    </row>
    <row r="102" spans="1:6">
      <c r="A102" s="6">
        <v>99</v>
      </c>
      <c r="B102" s="6">
        <v>40050188</v>
      </c>
      <c r="C102" s="3" t="s">
        <v>152</v>
      </c>
      <c r="D102" s="3">
        <v>47</v>
      </c>
      <c r="E102" s="3">
        <v>35</v>
      </c>
      <c r="F102" s="3">
        <f t="shared" si="1"/>
        <v>82</v>
      </c>
    </row>
    <row r="103" spans="1:6">
      <c r="A103" s="6">
        <v>100</v>
      </c>
      <c r="B103" s="6">
        <v>40050189</v>
      </c>
      <c r="C103" s="3" t="s">
        <v>153</v>
      </c>
      <c r="D103" s="3">
        <v>36</v>
      </c>
      <c r="E103" s="3">
        <v>37</v>
      </c>
      <c r="F103" s="3">
        <f t="shared" si="1"/>
        <v>73</v>
      </c>
    </row>
    <row r="104" spans="1:6">
      <c r="A104" s="6">
        <v>101</v>
      </c>
      <c r="B104" s="6">
        <v>40050190</v>
      </c>
      <c r="C104" s="3" t="s">
        <v>154</v>
      </c>
      <c r="D104" s="3">
        <v>53</v>
      </c>
      <c r="E104" s="3">
        <v>54</v>
      </c>
      <c r="F104" s="3">
        <f t="shared" si="1"/>
        <v>107</v>
      </c>
    </row>
    <row r="105" spans="1:6">
      <c r="A105" s="6">
        <v>102</v>
      </c>
      <c r="B105" s="6">
        <v>40050192</v>
      </c>
      <c r="C105" s="3" t="s">
        <v>155</v>
      </c>
      <c r="D105" s="3">
        <v>13</v>
      </c>
      <c r="E105" s="3">
        <v>8</v>
      </c>
      <c r="F105" s="3">
        <f t="shared" si="1"/>
        <v>21</v>
      </c>
    </row>
    <row r="106" spans="1:6">
      <c r="A106" s="6">
        <v>103</v>
      </c>
      <c r="B106" s="6">
        <v>40050193</v>
      </c>
      <c r="C106" s="3" t="s">
        <v>156</v>
      </c>
      <c r="D106" s="3">
        <v>37</v>
      </c>
      <c r="E106" s="3">
        <v>31</v>
      </c>
      <c r="F106" s="3">
        <f t="shared" si="1"/>
        <v>68</v>
      </c>
    </row>
    <row r="107" spans="1:6">
      <c r="A107" s="6">
        <v>104</v>
      </c>
      <c r="B107" s="6">
        <v>40050195</v>
      </c>
      <c r="C107" s="3" t="s">
        <v>158</v>
      </c>
      <c r="D107" s="3">
        <v>42</v>
      </c>
      <c r="E107" s="3">
        <v>40</v>
      </c>
      <c r="F107" s="3">
        <f t="shared" si="1"/>
        <v>82</v>
      </c>
    </row>
    <row r="108" spans="1:6">
      <c r="A108" s="6">
        <v>105</v>
      </c>
      <c r="B108" s="6">
        <v>40050198</v>
      </c>
      <c r="C108" s="3" t="s">
        <v>161</v>
      </c>
      <c r="D108" s="3">
        <v>30</v>
      </c>
      <c r="E108" s="3">
        <v>38</v>
      </c>
      <c r="F108" s="3">
        <f t="shared" si="1"/>
        <v>68</v>
      </c>
    </row>
    <row r="109" spans="1:6">
      <c r="A109" s="6">
        <v>106</v>
      </c>
      <c r="B109" s="6">
        <v>40050199</v>
      </c>
      <c r="C109" s="3" t="s">
        <v>162</v>
      </c>
      <c r="D109" s="3">
        <v>23</v>
      </c>
      <c r="E109" s="3">
        <v>29</v>
      </c>
      <c r="F109" s="3">
        <f t="shared" si="1"/>
        <v>52</v>
      </c>
    </row>
    <row r="110" spans="1:6">
      <c r="A110" s="6">
        <v>107</v>
      </c>
      <c r="B110" s="6">
        <v>40050201</v>
      </c>
      <c r="C110" s="3" t="s">
        <v>164</v>
      </c>
      <c r="D110" s="3">
        <v>17</v>
      </c>
      <c r="E110" s="3">
        <v>17</v>
      </c>
      <c r="F110" s="3">
        <f t="shared" si="1"/>
        <v>34</v>
      </c>
    </row>
    <row r="111" spans="1:6">
      <c r="A111" s="6">
        <v>108</v>
      </c>
      <c r="B111" s="6">
        <v>40050202</v>
      </c>
      <c r="C111" s="3" t="s">
        <v>165</v>
      </c>
      <c r="D111" s="3">
        <v>18</v>
      </c>
      <c r="E111" s="3">
        <v>21</v>
      </c>
      <c r="F111" s="3">
        <f t="shared" si="1"/>
        <v>39</v>
      </c>
    </row>
    <row r="112" spans="1:6">
      <c r="A112" s="6">
        <v>109</v>
      </c>
      <c r="B112" s="6">
        <v>40050203</v>
      </c>
      <c r="C112" s="3" t="s">
        <v>166</v>
      </c>
      <c r="D112" s="3">
        <v>21</v>
      </c>
      <c r="E112" s="3">
        <v>16</v>
      </c>
      <c r="F112" s="3">
        <f t="shared" si="1"/>
        <v>37</v>
      </c>
    </row>
    <row r="113" spans="1:6">
      <c r="A113" s="6">
        <v>110</v>
      </c>
      <c r="B113" s="6">
        <v>40050205</v>
      </c>
      <c r="C113" s="3" t="s">
        <v>167</v>
      </c>
      <c r="D113" s="3">
        <v>60</v>
      </c>
      <c r="E113" s="3">
        <v>51</v>
      </c>
      <c r="F113" s="3">
        <f t="shared" si="1"/>
        <v>111</v>
      </c>
    </row>
    <row r="114" spans="1:6">
      <c r="A114" s="6">
        <v>111</v>
      </c>
      <c r="B114" s="6">
        <v>40050208</v>
      </c>
      <c r="C114" s="3" t="s">
        <v>169</v>
      </c>
      <c r="D114" s="3">
        <v>35</v>
      </c>
      <c r="E114" s="3">
        <v>27</v>
      </c>
      <c r="F114" s="3">
        <f t="shared" si="1"/>
        <v>62</v>
      </c>
    </row>
    <row r="115" spans="1:6">
      <c r="A115" s="6">
        <v>112</v>
      </c>
      <c r="B115" s="6">
        <v>40050209</v>
      </c>
      <c r="C115" s="3" t="s">
        <v>170</v>
      </c>
      <c r="D115" s="3">
        <v>19</v>
      </c>
      <c r="E115" s="3">
        <v>27</v>
      </c>
      <c r="F115" s="3">
        <f t="shared" si="1"/>
        <v>46</v>
      </c>
    </row>
    <row r="116" spans="1:6">
      <c r="A116" s="6">
        <v>113</v>
      </c>
      <c r="B116" s="6">
        <v>40050210</v>
      </c>
      <c r="C116" s="3" t="s">
        <v>171</v>
      </c>
      <c r="D116" s="3">
        <v>45</v>
      </c>
      <c r="E116" s="3">
        <v>48</v>
      </c>
      <c r="F116" s="3">
        <f t="shared" si="1"/>
        <v>93</v>
      </c>
    </row>
    <row r="117" spans="1:6">
      <c r="A117" s="6">
        <v>114</v>
      </c>
      <c r="B117" s="6">
        <v>40050212</v>
      </c>
      <c r="C117" s="3" t="s">
        <v>173</v>
      </c>
      <c r="D117" s="3">
        <v>36</v>
      </c>
      <c r="E117" s="3">
        <v>23</v>
      </c>
      <c r="F117" s="3">
        <f t="shared" si="1"/>
        <v>59</v>
      </c>
    </row>
    <row r="118" spans="1:6">
      <c r="A118" s="6">
        <v>115</v>
      </c>
      <c r="B118" s="6">
        <v>40050213</v>
      </c>
      <c r="C118" s="3" t="s">
        <v>58</v>
      </c>
      <c r="D118" s="3">
        <v>44</v>
      </c>
      <c r="E118" s="3">
        <v>60</v>
      </c>
      <c r="F118" s="3">
        <f t="shared" si="1"/>
        <v>104</v>
      </c>
    </row>
    <row r="119" spans="1:6">
      <c r="A119" s="6">
        <v>116</v>
      </c>
      <c r="B119" s="6">
        <v>40050214</v>
      </c>
      <c r="C119" s="3" t="s">
        <v>174</v>
      </c>
      <c r="D119" s="3">
        <v>42</v>
      </c>
      <c r="E119" s="3">
        <v>35</v>
      </c>
      <c r="F119" s="3">
        <f t="shared" si="1"/>
        <v>77</v>
      </c>
    </row>
    <row r="120" spans="1:6">
      <c r="A120" s="6">
        <v>117</v>
      </c>
      <c r="B120" s="6">
        <v>40050215</v>
      </c>
      <c r="C120" s="3" t="s">
        <v>175</v>
      </c>
      <c r="D120" s="3">
        <v>43</v>
      </c>
      <c r="E120" s="3">
        <v>31</v>
      </c>
      <c r="F120" s="3">
        <f t="shared" si="1"/>
        <v>74</v>
      </c>
    </row>
    <row r="121" spans="1:6">
      <c r="A121" s="6">
        <v>118</v>
      </c>
      <c r="B121" s="6">
        <v>40050218</v>
      </c>
      <c r="C121" s="3" t="s">
        <v>177</v>
      </c>
      <c r="D121" s="3">
        <v>52</v>
      </c>
      <c r="E121" s="3">
        <v>33</v>
      </c>
      <c r="F121" s="3">
        <f t="shared" si="1"/>
        <v>85</v>
      </c>
    </row>
    <row r="122" spans="1:6">
      <c r="A122" s="6">
        <v>119</v>
      </c>
      <c r="B122" s="6">
        <v>40050220</v>
      </c>
      <c r="C122" s="3" t="s">
        <v>178</v>
      </c>
      <c r="D122" s="3">
        <v>64</v>
      </c>
      <c r="E122" s="3">
        <v>53</v>
      </c>
      <c r="F122" s="3">
        <f t="shared" si="1"/>
        <v>117</v>
      </c>
    </row>
    <row r="123" spans="1:6">
      <c r="A123" s="6">
        <v>120</v>
      </c>
      <c r="B123" s="6">
        <v>40050221</v>
      </c>
      <c r="C123" s="3" t="s">
        <v>179</v>
      </c>
      <c r="D123" s="3">
        <v>27</v>
      </c>
      <c r="E123" s="3">
        <v>26</v>
      </c>
      <c r="F123" s="3">
        <f t="shared" si="1"/>
        <v>53</v>
      </c>
    </row>
    <row r="124" spans="1:6">
      <c r="A124" s="6">
        <v>121</v>
      </c>
      <c r="B124" s="6">
        <v>40050223</v>
      </c>
      <c r="C124" s="3" t="s">
        <v>180</v>
      </c>
      <c r="D124" s="3">
        <v>16</v>
      </c>
      <c r="E124" s="3">
        <v>16</v>
      </c>
      <c r="F124" s="3">
        <f t="shared" si="1"/>
        <v>32</v>
      </c>
    </row>
    <row r="125" spans="1:6">
      <c r="A125" s="6">
        <v>122</v>
      </c>
      <c r="B125" s="6">
        <v>40050224</v>
      </c>
      <c r="C125" s="3" t="s">
        <v>181</v>
      </c>
      <c r="D125" s="3">
        <v>50</v>
      </c>
      <c r="E125" s="3">
        <v>54</v>
      </c>
      <c r="F125" s="3">
        <f t="shared" si="1"/>
        <v>104</v>
      </c>
    </row>
    <row r="126" spans="1:6">
      <c r="A126" s="6">
        <v>123</v>
      </c>
      <c r="B126" s="6">
        <v>40050225</v>
      </c>
      <c r="C126" s="3" t="s">
        <v>182</v>
      </c>
      <c r="D126" s="3">
        <v>36</v>
      </c>
      <c r="E126" s="3">
        <v>40</v>
      </c>
      <c r="F126" s="3">
        <f t="shared" si="1"/>
        <v>76</v>
      </c>
    </row>
    <row r="127" spans="1:6">
      <c r="A127" s="6">
        <v>124</v>
      </c>
      <c r="B127" s="6">
        <v>40050227</v>
      </c>
      <c r="C127" s="3" t="s">
        <v>183</v>
      </c>
      <c r="D127" s="3">
        <v>36</v>
      </c>
      <c r="E127" s="3">
        <v>31</v>
      </c>
      <c r="F127" s="3">
        <f t="shared" si="1"/>
        <v>67</v>
      </c>
    </row>
    <row r="128" spans="1:6">
      <c r="A128" s="6">
        <v>125</v>
      </c>
      <c r="B128" s="6">
        <v>40050229</v>
      </c>
      <c r="C128" s="3" t="s">
        <v>184</v>
      </c>
      <c r="D128" s="3">
        <v>29</v>
      </c>
      <c r="E128" s="3">
        <v>12</v>
      </c>
      <c r="F128" s="3">
        <f t="shared" si="1"/>
        <v>41</v>
      </c>
    </row>
    <row r="129" spans="1:6">
      <c r="A129" s="6">
        <v>126</v>
      </c>
      <c r="B129" s="6">
        <v>40050230</v>
      </c>
      <c r="C129" s="3" t="s">
        <v>185</v>
      </c>
      <c r="D129" s="3">
        <v>63</v>
      </c>
      <c r="E129" s="3">
        <v>55</v>
      </c>
      <c r="F129" s="3">
        <f t="shared" si="1"/>
        <v>118</v>
      </c>
    </row>
    <row r="130" spans="1:6">
      <c r="A130" s="6">
        <v>127</v>
      </c>
      <c r="B130" s="6">
        <v>40050232</v>
      </c>
      <c r="C130" s="3" t="s">
        <v>187</v>
      </c>
      <c r="D130" s="3">
        <v>22</v>
      </c>
      <c r="E130" s="3">
        <v>23</v>
      </c>
      <c r="F130" s="3">
        <f t="shared" si="1"/>
        <v>45</v>
      </c>
    </row>
    <row r="131" spans="1:6">
      <c r="A131" s="6">
        <v>128</v>
      </c>
      <c r="B131" s="6">
        <v>40050233</v>
      </c>
      <c r="C131" s="3" t="s">
        <v>188</v>
      </c>
      <c r="D131" s="3">
        <v>36</v>
      </c>
      <c r="E131" s="3">
        <v>18</v>
      </c>
      <c r="F131" s="3">
        <f t="shared" si="1"/>
        <v>54</v>
      </c>
    </row>
    <row r="132" spans="1:6">
      <c r="A132" s="6">
        <v>129</v>
      </c>
      <c r="B132" s="6">
        <v>40050235</v>
      </c>
      <c r="C132" s="3" t="s">
        <v>189</v>
      </c>
      <c r="D132" s="3">
        <v>33</v>
      </c>
      <c r="E132" s="3">
        <v>27</v>
      </c>
      <c r="F132" s="3">
        <f t="shared" si="1"/>
        <v>60</v>
      </c>
    </row>
    <row r="133" spans="1:6">
      <c r="A133" s="6">
        <v>130</v>
      </c>
      <c r="B133" s="6">
        <v>40050237</v>
      </c>
      <c r="C133" s="3" t="s">
        <v>191</v>
      </c>
      <c r="D133" s="3">
        <v>23</v>
      </c>
      <c r="E133" s="3">
        <v>24</v>
      </c>
      <c r="F133" s="3">
        <f t="shared" ref="F133:F156" si="2">SUM(D133:E133)</f>
        <v>47</v>
      </c>
    </row>
    <row r="134" spans="1:6">
      <c r="A134" s="6">
        <v>131</v>
      </c>
      <c r="B134" s="6">
        <v>40050238</v>
      </c>
      <c r="C134" s="3" t="s">
        <v>192</v>
      </c>
      <c r="D134" s="3">
        <v>29</v>
      </c>
      <c r="E134" s="3">
        <v>23</v>
      </c>
      <c r="F134" s="3">
        <f t="shared" si="2"/>
        <v>52</v>
      </c>
    </row>
    <row r="135" spans="1:6">
      <c r="A135" s="6">
        <v>132</v>
      </c>
      <c r="B135" s="6">
        <v>40050241</v>
      </c>
      <c r="C135" s="3" t="s">
        <v>195</v>
      </c>
      <c r="D135" s="3">
        <v>54</v>
      </c>
      <c r="E135" s="3">
        <v>54</v>
      </c>
      <c r="F135" s="3">
        <f t="shared" si="2"/>
        <v>108</v>
      </c>
    </row>
    <row r="136" spans="1:6">
      <c r="A136" s="6">
        <v>133</v>
      </c>
      <c r="B136" s="6">
        <v>40050244</v>
      </c>
      <c r="C136" s="3" t="s">
        <v>197</v>
      </c>
      <c r="D136" s="3">
        <v>54</v>
      </c>
      <c r="E136" s="3">
        <v>59</v>
      </c>
      <c r="F136" s="3">
        <f t="shared" si="2"/>
        <v>113</v>
      </c>
    </row>
    <row r="137" spans="1:6">
      <c r="A137" s="6">
        <v>134</v>
      </c>
      <c r="B137" s="6">
        <v>40050245</v>
      </c>
      <c r="C137" s="3" t="s">
        <v>198</v>
      </c>
      <c r="D137" s="3">
        <v>30</v>
      </c>
      <c r="E137" s="3">
        <v>22</v>
      </c>
      <c r="F137" s="3">
        <f t="shared" si="2"/>
        <v>52</v>
      </c>
    </row>
    <row r="138" spans="1:6">
      <c r="A138" s="6">
        <v>135</v>
      </c>
      <c r="B138" s="6">
        <v>40050248</v>
      </c>
      <c r="C138" s="3" t="s">
        <v>199</v>
      </c>
      <c r="D138" s="3">
        <v>25</v>
      </c>
      <c r="E138" s="3">
        <v>42</v>
      </c>
      <c r="F138" s="3">
        <f t="shared" si="2"/>
        <v>67</v>
      </c>
    </row>
    <row r="139" spans="1:6">
      <c r="A139" s="6">
        <v>136</v>
      </c>
      <c r="B139" s="6">
        <v>40050249</v>
      </c>
      <c r="C139" s="3" t="s">
        <v>200</v>
      </c>
      <c r="D139" s="3">
        <v>53</v>
      </c>
      <c r="E139" s="3">
        <v>49</v>
      </c>
      <c r="F139" s="3">
        <f t="shared" si="2"/>
        <v>102</v>
      </c>
    </row>
    <row r="140" spans="1:6">
      <c r="A140" s="6">
        <v>137</v>
      </c>
      <c r="B140" s="6">
        <v>40050251</v>
      </c>
      <c r="C140" s="3" t="s">
        <v>202</v>
      </c>
      <c r="D140" s="3">
        <v>13</v>
      </c>
      <c r="E140" s="3">
        <v>18</v>
      </c>
      <c r="F140" s="3">
        <f t="shared" si="2"/>
        <v>31</v>
      </c>
    </row>
    <row r="141" spans="1:6">
      <c r="A141" s="6">
        <v>138</v>
      </c>
      <c r="B141" s="6">
        <v>40050252</v>
      </c>
      <c r="C141" s="3" t="s">
        <v>203</v>
      </c>
      <c r="D141" s="3">
        <v>30</v>
      </c>
      <c r="E141" s="3">
        <v>20</v>
      </c>
      <c r="F141" s="3">
        <f t="shared" si="2"/>
        <v>50</v>
      </c>
    </row>
    <row r="142" spans="1:6">
      <c r="A142" s="6">
        <v>139</v>
      </c>
      <c r="B142" s="6">
        <v>40050253</v>
      </c>
      <c r="C142" s="3" t="s">
        <v>204</v>
      </c>
      <c r="D142" s="3">
        <v>29</v>
      </c>
      <c r="E142" s="3">
        <v>21</v>
      </c>
      <c r="F142" s="3">
        <f t="shared" si="2"/>
        <v>50</v>
      </c>
    </row>
    <row r="143" spans="1:6">
      <c r="A143" s="6">
        <v>140</v>
      </c>
      <c r="B143" s="6">
        <v>40050255</v>
      </c>
      <c r="C143" s="3" t="s">
        <v>206</v>
      </c>
      <c r="D143" s="3">
        <v>15</v>
      </c>
      <c r="E143" s="3">
        <v>11</v>
      </c>
      <c r="F143" s="3">
        <f t="shared" si="2"/>
        <v>26</v>
      </c>
    </row>
    <row r="144" spans="1:6">
      <c r="A144" s="6">
        <v>141</v>
      </c>
      <c r="B144" s="6">
        <v>40050256</v>
      </c>
      <c r="C144" s="3" t="s">
        <v>207</v>
      </c>
      <c r="D144" s="3">
        <v>17</v>
      </c>
      <c r="E144" s="3">
        <v>16</v>
      </c>
      <c r="F144" s="3">
        <f t="shared" si="2"/>
        <v>33</v>
      </c>
    </row>
    <row r="145" spans="1:6">
      <c r="A145" s="6">
        <v>142</v>
      </c>
      <c r="B145" s="6">
        <v>40050259</v>
      </c>
      <c r="C145" s="3" t="s">
        <v>209</v>
      </c>
      <c r="D145" s="3">
        <v>27</v>
      </c>
      <c r="E145" s="3">
        <v>14</v>
      </c>
      <c r="F145" s="3">
        <f t="shared" si="2"/>
        <v>41</v>
      </c>
    </row>
    <row r="146" spans="1:6">
      <c r="A146" s="6">
        <v>143</v>
      </c>
      <c r="B146" s="6">
        <v>40050261</v>
      </c>
      <c r="C146" s="3" t="s">
        <v>210</v>
      </c>
      <c r="D146" s="3">
        <v>22</v>
      </c>
      <c r="E146" s="3">
        <v>14</v>
      </c>
      <c r="F146" s="3">
        <f t="shared" si="2"/>
        <v>36</v>
      </c>
    </row>
    <row r="147" spans="1:6">
      <c r="A147" s="6">
        <v>144</v>
      </c>
      <c r="B147" s="6">
        <v>40050264</v>
      </c>
      <c r="C147" s="3" t="s">
        <v>213</v>
      </c>
      <c r="D147" s="3">
        <v>57</v>
      </c>
      <c r="E147" s="3">
        <v>37</v>
      </c>
      <c r="F147" s="3">
        <f t="shared" si="2"/>
        <v>94</v>
      </c>
    </row>
    <row r="148" spans="1:6">
      <c r="A148" s="6">
        <v>145</v>
      </c>
      <c r="B148" s="6">
        <v>40050267</v>
      </c>
      <c r="C148" s="3" t="s">
        <v>215</v>
      </c>
      <c r="D148" s="3">
        <v>38</v>
      </c>
      <c r="E148" s="3">
        <v>40</v>
      </c>
      <c r="F148" s="3">
        <f t="shared" si="2"/>
        <v>78</v>
      </c>
    </row>
    <row r="149" spans="1:6">
      <c r="A149" s="6">
        <v>146</v>
      </c>
      <c r="B149" s="6">
        <v>40050270</v>
      </c>
      <c r="C149" s="3" t="s">
        <v>218</v>
      </c>
      <c r="D149" s="3">
        <v>36</v>
      </c>
      <c r="E149" s="3">
        <v>45</v>
      </c>
      <c r="F149" s="3">
        <f t="shared" si="2"/>
        <v>81</v>
      </c>
    </row>
    <row r="150" spans="1:6">
      <c r="A150" s="6">
        <v>147</v>
      </c>
      <c r="B150" s="6">
        <v>40050273</v>
      </c>
      <c r="C150" s="3" t="s">
        <v>221</v>
      </c>
      <c r="D150" s="3">
        <v>16</v>
      </c>
      <c r="E150" s="3">
        <v>9</v>
      </c>
      <c r="F150" s="3">
        <f t="shared" si="2"/>
        <v>25</v>
      </c>
    </row>
    <row r="151" spans="1:6">
      <c r="A151" s="6">
        <v>148</v>
      </c>
      <c r="B151" s="6">
        <v>40050276</v>
      </c>
      <c r="C151" s="3" t="s">
        <v>223</v>
      </c>
      <c r="D151" s="3">
        <v>32</v>
      </c>
      <c r="E151" s="3">
        <v>25</v>
      </c>
      <c r="F151" s="3">
        <f t="shared" si="2"/>
        <v>57</v>
      </c>
    </row>
    <row r="152" spans="1:6">
      <c r="A152" s="6">
        <v>149</v>
      </c>
      <c r="B152" s="6">
        <v>40050277</v>
      </c>
      <c r="C152" s="3" t="s">
        <v>224</v>
      </c>
      <c r="D152" s="3">
        <v>12</v>
      </c>
      <c r="E152" s="3">
        <v>10</v>
      </c>
      <c r="F152" s="3">
        <f t="shared" si="2"/>
        <v>22</v>
      </c>
    </row>
    <row r="153" spans="1:6">
      <c r="A153" s="6">
        <v>150</v>
      </c>
      <c r="B153" s="6">
        <v>40050278</v>
      </c>
      <c r="C153" s="3" t="s">
        <v>225</v>
      </c>
      <c r="D153" s="3">
        <v>52</v>
      </c>
      <c r="E153" s="3">
        <v>46</v>
      </c>
      <c r="F153" s="3">
        <f t="shared" si="2"/>
        <v>98</v>
      </c>
    </row>
    <row r="154" spans="1:6">
      <c r="A154" s="6">
        <v>151</v>
      </c>
      <c r="B154" s="6">
        <v>40050279</v>
      </c>
      <c r="C154" s="3" t="s">
        <v>226</v>
      </c>
      <c r="D154" s="3">
        <v>32</v>
      </c>
      <c r="E154" s="3">
        <v>16</v>
      </c>
      <c r="F154" s="3">
        <f t="shared" si="2"/>
        <v>48</v>
      </c>
    </row>
    <row r="155" spans="1:6">
      <c r="A155" s="6">
        <v>152</v>
      </c>
      <c r="B155" s="6">
        <v>40050280</v>
      </c>
      <c r="C155" s="3" t="s">
        <v>227</v>
      </c>
      <c r="D155" s="3">
        <v>57</v>
      </c>
      <c r="E155" s="3">
        <v>35</v>
      </c>
      <c r="F155" s="3">
        <f t="shared" si="2"/>
        <v>92</v>
      </c>
    </row>
    <row r="156" spans="1:6">
      <c r="A156" s="6">
        <v>153</v>
      </c>
      <c r="B156" s="6">
        <v>40050281</v>
      </c>
      <c r="C156" s="3" t="s">
        <v>228</v>
      </c>
      <c r="D156" s="3">
        <v>46</v>
      </c>
      <c r="E156" s="3">
        <v>37</v>
      </c>
      <c r="F156" s="3">
        <f t="shared" si="2"/>
        <v>83</v>
      </c>
    </row>
    <row r="157" spans="1:6">
      <c r="A157" s="4"/>
      <c r="B157" s="4"/>
      <c r="C157" s="4" t="s">
        <v>229</v>
      </c>
      <c r="D157" s="11">
        <f>SUM(D4:D156)</f>
        <v>5485</v>
      </c>
      <c r="E157" s="11">
        <f>SUM(E4:E156)</f>
        <v>4916</v>
      </c>
      <c r="F157" s="11">
        <f>SUM(F4:F156)</f>
        <v>10401</v>
      </c>
    </row>
  </sheetData>
  <pageMargins left="1.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J13"/>
  <sheetViews>
    <sheetView workbookViewId="0">
      <selection activeCell="F15" sqref="F15"/>
    </sheetView>
  </sheetViews>
  <sheetFormatPr defaultColWidth="9" defaultRowHeight="16.8"/>
  <cols>
    <col min="1" max="1" width="15" style="37" customWidth="1"/>
    <col min="2" max="2" width="9" style="37"/>
    <col min="3" max="3" width="13.33203125" style="37" customWidth="1"/>
    <col min="4" max="4" width="10" style="37" customWidth="1"/>
    <col min="5" max="6" width="9" style="37"/>
    <col min="7" max="7" width="11.44140625" style="37" customWidth="1"/>
    <col min="8" max="8" width="11.5546875" style="37" customWidth="1"/>
    <col min="9" max="16384" width="9" style="37"/>
  </cols>
  <sheetData>
    <row r="1" spans="1:10" ht="27">
      <c r="A1" s="416" t="s">
        <v>401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0" ht="24.6">
      <c r="A2" s="19"/>
      <c r="B2" s="19"/>
      <c r="C2" s="19"/>
      <c r="D2" s="19"/>
      <c r="E2" s="19"/>
      <c r="F2" s="19"/>
    </row>
    <row r="3" spans="1:10" ht="24.6">
      <c r="A3" s="39" t="s">
        <v>234</v>
      </c>
      <c r="B3" s="39" t="s">
        <v>245</v>
      </c>
      <c r="C3" s="40" t="s">
        <v>1</v>
      </c>
      <c r="D3" s="40" t="s">
        <v>339</v>
      </c>
      <c r="E3" s="40" t="s">
        <v>338</v>
      </c>
      <c r="F3" s="41" t="s">
        <v>340</v>
      </c>
      <c r="G3" s="40" t="s">
        <v>342</v>
      </c>
      <c r="H3" s="40" t="s">
        <v>341</v>
      </c>
    </row>
    <row r="4" spans="1:10" ht="24.6">
      <c r="A4" s="42" t="s">
        <v>276</v>
      </c>
      <c r="B4" s="42" t="s">
        <v>327</v>
      </c>
      <c r="C4" s="43">
        <v>5</v>
      </c>
      <c r="D4" s="44">
        <v>5353</v>
      </c>
      <c r="E4" s="128">
        <v>263</v>
      </c>
      <c r="F4" s="45">
        <v>161</v>
      </c>
      <c r="G4" s="94">
        <f>D4/E4</f>
        <v>20.35361216730038</v>
      </c>
      <c r="H4" s="95">
        <f>D4/F4</f>
        <v>33.248447204968947</v>
      </c>
      <c r="I4" s="46"/>
    </row>
    <row r="5" spans="1:10" ht="24.6">
      <c r="A5" s="42" t="s">
        <v>277</v>
      </c>
      <c r="B5" s="42" t="s">
        <v>327</v>
      </c>
      <c r="C5" s="30">
        <v>3</v>
      </c>
      <c r="D5" s="44">
        <v>1640</v>
      </c>
      <c r="E5" s="128">
        <v>83</v>
      </c>
      <c r="F5" s="45">
        <v>63</v>
      </c>
      <c r="G5" s="94">
        <f t="shared" ref="G5:G12" si="0">D5/E5</f>
        <v>19.759036144578314</v>
      </c>
      <c r="H5" s="95">
        <f t="shared" ref="H5:H12" si="1">D5/F5</f>
        <v>26.031746031746032</v>
      </c>
      <c r="I5" s="46"/>
    </row>
    <row r="6" spans="1:10" ht="24.6">
      <c r="A6" s="42" t="s">
        <v>278</v>
      </c>
      <c r="B6" s="42" t="s">
        <v>327</v>
      </c>
      <c r="C6" s="30">
        <v>2</v>
      </c>
      <c r="D6" s="44">
        <v>1431</v>
      </c>
      <c r="E6" s="128">
        <v>72</v>
      </c>
      <c r="F6" s="45">
        <v>49</v>
      </c>
      <c r="G6" s="94">
        <f t="shared" si="0"/>
        <v>19.875</v>
      </c>
      <c r="H6" s="95">
        <f t="shared" si="1"/>
        <v>29.204081632653061</v>
      </c>
      <c r="I6" s="46"/>
    </row>
    <row r="7" spans="1:10" ht="24.6">
      <c r="A7" s="42" t="s">
        <v>279</v>
      </c>
      <c r="B7" s="42" t="s">
        <v>327</v>
      </c>
      <c r="C7" s="30">
        <v>2</v>
      </c>
      <c r="D7" s="47">
        <v>1393</v>
      </c>
      <c r="E7" s="128">
        <v>79</v>
      </c>
      <c r="F7" s="30">
        <v>46</v>
      </c>
      <c r="G7" s="94">
        <f t="shared" si="0"/>
        <v>17.632911392405063</v>
      </c>
      <c r="H7" s="95">
        <f t="shared" si="1"/>
        <v>30.282608695652176</v>
      </c>
      <c r="I7" s="46"/>
    </row>
    <row r="8" spans="1:10" ht="24.6">
      <c r="A8" s="42" t="s">
        <v>280</v>
      </c>
      <c r="B8" s="42" t="s">
        <v>327</v>
      </c>
      <c r="C8" s="30">
        <v>4</v>
      </c>
      <c r="D8" s="47">
        <v>2663</v>
      </c>
      <c r="E8" s="128">
        <v>144</v>
      </c>
      <c r="F8" s="30">
        <v>87</v>
      </c>
      <c r="G8" s="94">
        <f t="shared" si="0"/>
        <v>18.493055555555557</v>
      </c>
      <c r="H8" s="95">
        <f t="shared" si="1"/>
        <v>30.609195402298852</v>
      </c>
      <c r="I8" s="46"/>
    </row>
    <row r="9" spans="1:10" ht="24.6">
      <c r="A9" s="42" t="s">
        <v>273</v>
      </c>
      <c r="B9" s="42" t="s">
        <v>327</v>
      </c>
      <c r="C9" s="30">
        <v>1</v>
      </c>
      <c r="D9" s="47">
        <v>788</v>
      </c>
      <c r="E9" s="128">
        <v>38</v>
      </c>
      <c r="F9" s="30">
        <v>25</v>
      </c>
      <c r="G9" s="94">
        <f t="shared" si="0"/>
        <v>20.736842105263158</v>
      </c>
      <c r="H9" s="95">
        <f t="shared" si="1"/>
        <v>31.52</v>
      </c>
      <c r="I9" s="46"/>
    </row>
    <row r="10" spans="1:10" ht="24.6">
      <c r="A10" s="42" t="s">
        <v>281</v>
      </c>
      <c r="B10" s="42" t="s">
        <v>327</v>
      </c>
      <c r="C10" s="30">
        <v>4</v>
      </c>
      <c r="D10" s="44">
        <v>2275</v>
      </c>
      <c r="E10" s="128">
        <v>114</v>
      </c>
      <c r="F10" s="45">
        <v>75</v>
      </c>
      <c r="G10" s="94">
        <f t="shared" si="0"/>
        <v>19.956140350877192</v>
      </c>
      <c r="H10" s="95">
        <f t="shared" si="1"/>
        <v>30.333333333333332</v>
      </c>
      <c r="I10" s="46"/>
    </row>
    <row r="11" spans="1:10" ht="24.6">
      <c r="A11" s="42" t="s">
        <v>282</v>
      </c>
      <c r="B11" s="42" t="s">
        <v>327</v>
      </c>
      <c r="C11" s="30">
        <v>2</v>
      </c>
      <c r="D11" s="47">
        <v>1965</v>
      </c>
      <c r="E11" s="128">
        <v>94</v>
      </c>
      <c r="F11" s="45">
        <v>59</v>
      </c>
      <c r="G11" s="94">
        <f t="shared" si="0"/>
        <v>20.904255319148938</v>
      </c>
      <c r="H11" s="95">
        <f t="shared" si="1"/>
        <v>33.305084745762713</v>
      </c>
      <c r="I11" s="46"/>
    </row>
    <row r="12" spans="1:10" ht="24.6">
      <c r="A12" s="42" t="s">
        <v>283</v>
      </c>
      <c r="B12" s="42" t="s">
        <v>327</v>
      </c>
      <c r="C12" s="30">
        <v>4</v>
      </c>
      <c r="D12" s="44">
        <v>2128</v>
      </c>
      <c r="E12" s="128">
        <v>137</v>
      </c>
      <c r="F12" s="30">
        <v>77</v>
      </c>
      <c r="G12" s="94">
        <f t="shared" si="0"/>
        <v>15.532846715328468</v>
      </c>
      <c r="H12" s="95">
        <f t="shared" si="1"/>
        <v>27.636363636363637</v>
      </c>
      <c r="I12" s="46"/>
    </row>
    <row r="13" spans="1:10" ht="24.6">
      <c r="A13" s="414" t="s">
        <v>232</v>
      </c>
      <c r="B13" s="415"/>
      <c r="C13" s="48">
        <f>SUM(C4:C12)</f>
        <v>27</v>
      </c>
      <c r="D13" s="49">
        <f>SUM(D4:D12)</f>
        <v>19636</v>
      </c>
      <c r="E13" s="129">
        <f>SUM(E4:E12)</f>
        <v>1024</v>
      </c>
      <c r="F13" s="50">
        <f>SUM(F4:F12)</f>
        <v>642</v>
      </c>
      <c r="G13" s="93">
        <f>AVERAGE(G4:G12)</f>
        <v>19.249299972273008</v>
      </c>
      <c r="H13" s="93">
        <f>AVERAGE(H4:H12)</f>
        <v>30.241206742530974</v>
      </c>
    </row>
  </sheetData>
  <sortState xmlns:xlrd2="http://schemas.microsoft.com/office/spreadsheetml/2017/richdata2" ref="J27:K68">
    <sortCondition ref="J27:J68"/>
  </sortState>
  <mergeCells count="2">
    <mergeCell ref="A13:B13"/>
    <mergeCell ref="A1:J1"/>
  </mergeCells>
  <pageMargins left="1.68" right="0.7" top="0.6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O30"/>
  <sheetViews>
    <sheetView zoomScaleNormal="100" workbookViewId="0">
      <selection activeCell="D30" sqref="D30"/>
    </sheetView>
  </sheetViews>
  <sheetFormatPr defaultColWidth="9" defaultRowHeight="24.6"/>
  <cols>
    <col min="1" max="1" width="4" style="19" customWidth="1"/>
    <col min="2" max="2" width="10.33203125" style="19" customWidth="1"/>
    <col min="3" max="4" width="16.33203125" style="19" customWidth="1"/>
    <col min="5" max="5" width="5.5546875" style="54" customWidth="1"/>
    <col min="6" max="6" width="4.33203125" style="54" customWidth="1"/>
    <col min="7" max="7" width="10.109375" style="19" customWidth="1"/>
    <col min="8" max="8" width="10" style="19" customWidth="1"/>
    <col min="9" max="9" width="6.5546875" style="19" customWidth="1"/>
    <col min="10" max="10" width="6.88671875" style="55" customWidth="1"/>
    <col min="11" max="11" width="5.6640625" style="55" customWidth="1"/>
    <col min="12" max="12" width="12.6640625" style="56" customWidth="1"/>
    <col min="13" max="13" width="20.88671875" style="56" customWidth="1"/>
    <col min="14" max="14" width="9" style="54" customWidth="1"/>
    <col min="15" max="15" width="12" style="54" customWidth="1"/>
    <col min="16" max="16384" width="9" style="19"/>
  </cols>
  <sheetData>
    <row r="1" spans="1:15" ht="25.5" customHeight="1">
      <c r="A1" s="31" t="s">
        <v>376</v>
      </c>
    </row>
    <row r="2" spans="1:15" ht="8.25" customHeight="1"/>
    <row r="3" spans="1:15" s="64" customFormat="1" ht="48" customHeight="1">
      <c r="A3" s="57" t="s">
        <v>235</v>
      </c>
      <c r="B3" s="58" t="s">
        <v>240</v>
      </c>
      <c r="C3" s="59" t="s">
        <v>9</v>
      </c>
      <c r="D3" s="59" t="s">
        <v>241</v>
      </c>
      <c r="E3" s="60" t="s">
        <v>242</v>
      </c>
      <c r="F3" s="60" t="s">
        <v>243</v>
      </c>
      <c r="G3" s="59" t="s">
        <v>244</v>
      </c>
      <c r="H3" s="59" t="s">
        <v>234</v>
      </c>
      <c r="I3" s="59" t="s">
        <v>245</v>
      </c>
      <c r="J3" s="61" t="s">
        <v>246</v>
      </c>
      <c r="K3" s="62" t="s">
        <v>343</v>
      </c>
      <c r="L3" s="60" t="s">
        <v>335</v>
      </c>
      <c r="M3" s="63" t="s">
        <v>336</v>
      </c>
      <c r="N3" s="135" t="s">
        <v>414</v>
      </c>
      <c r="O3" s="135" t="s">
        <v>415</v>
      </c>
    </row>
    <row r="4" spans="1:15" s="72" customFormat="1" ht="21" customHeight="1">
      <c r="A4" s="65">
        <v>1</v>
      </c>
      <c r="B4" s="66">
        <v>64012001</v>
      </c>
      <c r="C4" s="67" t="s">
        <v>249</v>
      </c>
      <c r="D4" s="67" t="s">
        <v>370</v>
      </c>
      <c r="E4" s="68" t="s">
        <v>328</v>
      </c>
      <c r="F4" s="68">
        <v>5</v>
      </c>
      <c r="G4" s="67" t="s">
        <v>302</v>
      </c>
      <c r="H4" s="66" t="s">
        <v>276</v>
      </c>
      <c r="I4" s="66" t="s">
        <v>327</v>
      </c>
      <c r="J4" s="69">
        <v>64000</v>
      </c>
      <c r="K4" s="65">
        <v>5</v>
      </c>
      <c r="L4" s="70">
        <v>55611786</v>
      </c>
      <c r="M4" s="96">
        <v>612848</v>
      </c>
      <c r="N4" s="136"/>
      <c r="O4" s="137"/>
    </row>
    <row r="5" spans="1:15" s="72" customFormat="1" ht="21" customHeight="1">
      <c r="A5" s="65">
        <v>2</v>
      </c>
      <c r="B5" s="66">
        <v>64012002</v>
      </c>
      <c r="C5" s="67" t="s">
        <v>250</v>
      </c>
      <c r="D5" s="67" t="s">
        <v>381</v>
      </c>
      <c r="E5" s="68">
        <v>1</v>
      </c>
      <c r="F5" s="68">
        <v>2</v>
      </c>
      <c r="G5" s="67" t="s">
        <v>303</v>
      </c>
      <c r="H5" s="67" t="s">
        <v>279</v>
      </c>
      <c r="I5" s="66" t="s">
        <v>327</v>
      </c>
      <c r="J5" s="69">
        <v>64140</v>
      </c>
      <c r="K5" s="65">
        <v>31</v>
      </c>
      <c r="L5" s="70">
        <v>55689118</v>
      </c>
      <c r="M5" s="96">
        <v>689119</v>
      </c>
      <c r="N5" s="136"/>
      <c r="O5" s="137"/>
    </row>
    <row r="6" spans="1:15" s="72" customFormat="1" ht="21" customHeight="1">
      <c r="A6" s="65">
        <v>3</v>
      </c>
      <c r="B6" s="66">
        <v>64012003</v>
      </c>
      <c r="C6" s="67" t="s">
        <v>251</v>
      </c>
      <c r="D6" s="67" t="s">
        <v>400</v>
      </c>
      <c r="E6" s="68">
        <v>3</v>
      </c>
      <c r="F6" s="68">
        <v>16</v>
      </c>
      <c r="G6" s="67" t="s">
        <v>304</v>
      </c>
      <c r="H6" s="66" t="s">
        <v>278</v>
      </c>
      <c r="I6" s="66" t="s">
        <v>327</v>
      </c>
      <c r="J6" s="69">
        <v>64160</v>
      </c>
      <c r="K6" s="65">
        <v>27</v>
      </c>
      <c r="L6" s="70">
        <v>55695022</v>
      </c>
      <c r="M6" s="96">
        <v>695022</v>
      </c>
      <c r="N6" s="136"/>
      <c r="O6" s="137"/>
    </row>
    <row r="7" spans="1:15" s="72" customFormat="1" ht="21" customHeight="1">
      <c r="A7" s="65">
        <v>4</v>
      </c>
      <c r="B7" s="66">
        <v>64012004</v>
      </c>
      <c r="C7" s="67" t="s">
        <v>252</v>
      </c>
      <c r="D7" s="67" t="s">
        <v>373</v>
      </c>
      <c r="E7" s="68">
        <v>147</v>
      </c>
      <c r="F7" s="68">
        <v>4</v>
      </c>
      <c r="G7" s="67" t="s">
        <v>305</v>
      </c>
      <c r="H7" s="66" t="s">
        <v>277</v>
      </c>
      <c r="I7" s="66" t="s">
        <v>327</v>
      </c>
      <c r="J7" s="69">
        <v>64170</v>
      </c>
      <c r="K7" s="65">
        <v>23</v>
      </c>
      <c r="L7" s="96">
        <v>691221</v>
      </c>
      <c r="M7" s="96">
        <v>691288</v>
      </c>
      <c r="N7" s="136"/>
      <c r="O7" s="137"/>
    </row>
    <row r="8" spans="1:15" s="72" customFormat="1" ht="21" customHeight="1">
      <c r="A8" s="65">
        <v>5</v>
      </c>
      <c r="B8" s="66">
        <v>64012005</v>
      </c>
      <c r="C8" s="67" t="s">
        <v>253</v>
      </c>
      <c r="D8" s="67" t="s">
        <v>408</v>
      </c>
      <c r="E8" s="68" t="s">
        <v>247</v>
      </c>
      <c r="F8" s="68">
        <v>3</v>
      </c>
      <c r="G8" s="67" t="s">
        <v>306</v>
      </c>
      <c r="H8" s="67" t="s">
        <v>279</v>
      </c>
      <c r="I8" s="66" t="s">
        <v>327</v>
      </c>
      <c r="J8" s="69">
        <v>64140</v>
      </c>
      <c r="K8" s="65">
        <v>53</v>
      </c>
      <c r="L8" s="96">
        <v>910254</v>
      </c>
      <c r="M8" s="96">
        <v>910255</v>
      </c>
      <c r="N8" s="136"/>
      <c r="O8" s="137"/>
    </row>
    <row r="9" spans="1:15" s="72" customFormat="1" ht="21" customHeight="1">
      <c r="A9" s="65">
        <v>6</v>
      </c>
      <c r="B9" s="66">
        <v>64012006</v>
      </c>
      <c r="C9" s="67" t="s">
        <v>254</v>
      </c>
      <c r="D9" s="67" t="s">
        <v>384</v>
      </c>
      <c r="E9" s="68">
        <v>99</v>
      </c>
      <c r="F9" s="68">
        <v>5</v>
      </c>
      <c r="G9" s="67" t="s">
        <v>307</v>
      </c>
      <c r="H9" s="66" t="s">
        <v>277</v>
      </c>
      <c r="I9" s="66" t="s">
        <v>327</v>
      </c>
      <c r="J9" s="69">
        <v>64170</v>
      </c>
      <c r="K9" s="65">
        <v>30</v>
      </c>
      <c r="L9" s="96">
        <v>655243</v>
      </c>
      <c r="M9" s="96">
        <v>655243</v>
      </c>
      <c r="N9" s="136"/>
      <c r="O9" s="137"/>
    </row>
    <row r="10" spans="1:15" s="72" customFormat="1" ht="21" customHeight="1">
      <c r="A10" s="65">
        <v>7</v>
      </c>
      <c r="B10" s="66">
        <v>64012007</v>
      </c>
      <c r="C10" s="67" t="s">
        <v>255</v>
      </c>
      <c r="D10" s="67" t="s">
        <v>357</v>
      </c>
      <c r="E10" s="68">
        <v>85</v>
      </c>
      <c r="F10" s="68">
        <v>2</v>
      </c>
      <c r="G10" s="67" t="s">
        <v>308</v>
      </c>
      <c r="H10" s="66" t="s">
        <v>276</v>
      </c>
      <c r="I10" s="66" t="s">
        <v>327</v>
      </c>
      <c r="J10" s="69">
        <v>64220</v>
      </c>
      <c r="K10" s="65">
        <v>7</v>
      </c>
      <c r="L10" s="96">
        <v>699403</v>
      </c>
      <c r="M10" s="96">
        <v>699403</v>
      </c>
      <c r="N10" s="136"/>
      <c r="O10" s="137"/>
    </row>
    <row r="11" spans="1:15" s="72" customFormat="1" ht="21" customHeight="1">
      <c r="A11" s="65">
        <v>8</v>
      </c>
      <c r="B11" s="66">
        <v>64012008</v>
      </c>
      <c r="C11" s="67" t="s">
        <v>256</v>
      </c>
      <c r="D11" s="71" t="s">
        <v>402</v>
      </c>
      <c r="E11" s="68">
        <v>180</v>
      </c>
      <c r="F11" s="68">
        <v>3</v>
      </c>
      <c r="G11" s="67" t="s">
        <v>309</v>
      </c>
      <c r="H11" s="66" t="s">
        <v>277</v>
      </c>
      <c r="I11" s="66" t="s">
        <v>327</v>
      </c>
      <c r="J11" s="69">
        <v>64170</v>
      </c>
      <c r="K11" s="65">
        <v>18</v>
      </c>
      <c r="L11" s="96">
        <v>940628</v>
      </c>
      <c r="M11" s="96">
        <v>940627</v>
      </c>
      <c r="N11" s="136"/>
      <c r="O11" s="137"/>
    </row>
    <row r="12" spans="1:15" s="72" customFormat="1" ht="21" customHeight="1">
      <c r="A12" s="65">
        <v>9</v>
      </c>
      <c r="B12" s="66">
        <v>64012009</v>
      </c>
      <c r="C12" s="67" t="s">
        <v>257</v>
      </c>
      <c r="D12" s="67" t="s">
        <v>405</v>
      </c>
      <c r="E12" s="68" t="s">
        <v>247</v>
      </c>
      <c r="F12" s="68">
        <v>2</v>
      </c>
      <c r="G12" s="67" t="s">
        <v>310</v>
      </c>
      <c r="H12" s="66" t="s">
        <v>276</v>
      </c>
      <c r="I12" s="66" t="s">
        <v>327</v>
      </c>
      <c r="J12" s="69">
        <v>64000</v>
      </c>
      <c r="K12" s="65">
        <v>6</v>
      </c>
      <c r="L12" s="96">
        <v>612534</v>
      </c>
      <c r="M12" s="96">
        <v>612534</v>
      </c>
      <c r="N12" s="136"/>
      <c r="O12" s="137"/>
    </row>
    <row r="13" spans="1:15" s="72" customFormat="1" ht="21" customHeight="1">
      <c r="A13" s="65">
        <v>10</v>
      </c>
      <c r="B13" s="66">
        <v>64012010</v>
      </c>
      <c r="C13" s="67" t="s">
        <v>258</v>
      </c>
      <c r="D13" s="72" t="s">
        <v>525</v>
      </c>
      <c r="E13" s="68" t="s">
        <v>247</v>
      </c>
      <c r="F13" s="68">
        <v>3</v>
      </c>
      <c r="G13" s="67" t="s">
        <v>311</v>
      </c>
      <c r="H13" s="66" t="s">
        <v>276</v>
      </c>
      <c r="I13" s="66" t="s">
        <v>327</v>
      </c>
      <c r="J13" s="69">
        <v>64210</v>
      </c>
      <c r="K13" s="65">
        <v>16</v>
      </c>
      <c r="L13" s="96">
        <v>697087</v>
      </c>
      <c r="M13" s="96">
        <v>697087</v>
      </c>
      <c r="N13" s="136"/>
      <c r="O13" s="137"/>
    </row>
    <row r="14" spans="1:15" s="72" customFormat="1" ht="21" customHeight="1">
      <c r="A14" s="65">
        <v>11</v>
      </c>
      <c r="B14" s="66">
        <v>64012011</v>
      </c>
      <c r="C14" s="67" t="s">
        <v>259</v>
      </c>
      <c r="D14" s="67" t="s">
        <v>399</v>
      </c>
      <c r="E14" s="68">
        <v>351</v>
      </c>
      <c r="F14" s="68">
        <v>0</v>
      </c>
      <c r="G14" s="67" t="s">
        <v>312</v>
      </c>
      <c r="H14" s="66" t="s">
        <v>276</v>
      </c>
      <c r="I14" s="66" t="s">
        <v>327</v>
      </c>
      <c r="J14" s="69">
        <v>64000</v>
      </c>
      <c r="K14" s="65">
        <v>2</v>
      </c>
      <c r="L14" s="96">
        <v>611271</v>
      </c>
      <c r="M14" s="96">
        <v>612900</v>
      </c>
      <c r="N14" s="136"/>
      <c r="O14" s="137"/>
    </row>
    <row r="15" spans="1:15" s="72" customFormat="1" ht="21" customHeight="1">
      <c r="A15" s="65">
        <v>12</v>
      </c>
      <c r="B15" s="66">
        <v>64012012</v>
      </c>
      <c r="C15" s="67" t="s">
        <v>260</v>
      </c>
      <c r="D15" s="67" t="s">
        <v>412</v>
      </c>
      <c r="E15" s="68">
        <v>3</v>
      </c>
      <c r="F15" s="68">
        <v>9</v>
      </c>
      <c r="G15" s="67" t="s">
        <v>313</v>
      </c>
      <c r="H15" s="66" t="s">
        <v>278</v>
      </c>
      <c r="I15" s="66" t="s">
        <v>327</v>
      </c>
      <c r="J15" s="69">
        <v>64160</v>
      </c>
      <c r="K15" s="65">
        <v>28</v>
      </c>
      <c r="L15" s="96">
        <v>912531</v>
      </c>
      <c r="M15" s="96">
        <v>912531</v>
      </c>
      <c r="N15" s="136"/>
      <c r="O15" s="137"/>
    </row>
    <row r="16" spans="1:15" s="72" customFormat="1" ht="21" customHeight="1">
      <c r="A16" s="65">
        <v>13</v>
      </c>
      <c r="B16" s="66">
        <v>64022001</v>
      </c>
      <c r="C16" s="67" t="s">
        <v>261</v>
      </c>
      <c r="D16" s="67" t="s">
        <v>411</v>
      </c>
      <c r="E16" s="68">
        <v>417</v>
      </c>
      <c r="F16" s="68">
        <v>2</v>
      </c>
      <c r="G16" s="67" t="s">
        <v>314</v>
      </c>
      <c r="H16" s="66" t="s">
        <v>281</v>
      </c>
      <c r="I16" s="66" t="s">
        <v>327</v>
      </c>
      <c r="J16" s="69">
        <v>64130</v>
      </c>
      <c r="K16" s="65">
        <v>69</v>
      </c>
      <c r="L16" s="96">
        <v>671034</v>
      </c>
      <c r="M16" s="96">
        <v>671248</v>
      </c>
      <c r="N16" s="136"/>
      <c r="O16" s="137"/>
    </row>
    <row r="17" spans="1:15" s="72" customFormat="1" ht="21" customHeight="1">
      <c r="A17" s="65">
        <v>14</v>
      </c>
      <c r="B17" s="66">
        <v>64022002</v>
      </c>
      <c r="C17" s="67" t="s">
        <v>262</v>
      </c>
      <c r="D17" s="67" t="s">
        <v>374</v>
      </c>
      <c r="E17" s="68">
        <v>97</v>
      </c>
      <c r="F17" s="68">
        <v>6</v>
      </c>
      <c r="G17" s="67" t="s">
        <v>315</v>
      </c>
      <c r="H17" s="66" t="s">
        <v>283</v>
      </c>
      <c r="I17" s="66" t="s">
        <v>327</v>
      </c>
      <c r="J17" s="69">
        <v>64120</v>
      </c>
      <c r="K17" s="65">
        <v>20</v>
      </c>
      <c r="L17" s="96">
        <v>628538</v>
      </c>
      <c r="M17" s="96">
        <v>628538</v>
      </c>
      <c r="N17" s="136"/>
      <c r="O17" s="137"/>
    </row>
    <row r="18" spans="1:15" s="72" customFormat="1" ht="21" customHeight="1">
      <c r="A18" s="65">
        <v>15</v>
      </c>
      <c r="B18" s="66">
        <v>64022003</v>
      </c>
      <c r="C18" s="67" t="s">
        <v>263</v>
      </c>
      <c r="D18" s="67" t="s">
        <v>358</v>
      </c>
      <c r="E18" s="68">
        <v>87</v>
      </c>
      <c r="F18" s="68">
        <v>3</v>
      </c>
      <c r="G18" s="67" t="s">
        <v>316</v>
      </c>
      <c r="H18" s="66" t="s">
        <v>280</v>
      </c>
      <c r="I18" s="66" t="s">
        <v>327</v>
      </c>
      <c r="J18" s="69">
        <v>64110</v>
      </c>
      <c r="K18" s="65">
        <v>37</v>
      </c>
      <c r="L18" s="96">
        <v>642028</v>
      </c>
      <c r="M18" s="96">
        <v>643621</v>
      </c>
      <c r="N18" s="136"/>
      <c r="O18" s="137"/>
    </row>
    <row r="19" spans="1:15" s="72" customFormat="1" ht="21" customHeight="1">
      <c r="A19" s="65">
        <v>16</v>
      </c>
      <c r="B19" s="66">
        <v>64022004</v>
      </c>
      <c r="C19" s="67" t="s">
        <v>264</v>
      </c>
      <c r="D19" s="67" t="s">
        <v>386</v>
      </c>
      <c r="E19" s="68">
        <v>36</v>
      </c>
      <c r="F19" s="68">
        <v>7</v>
      </c>
      <c r="G19" s="67" t="s">
        <v>317</v>
      </c>
      <c r="H19" s="66" t="s">
        <v>280</v>
      </c>
      <c r="I19" s="66" t="s">
        <v>327</v>
      </c>
      <c r="J19" s="69">
        <v>64110</v>
      </c>
      <c r="K19" s="65">
        <v>32</v>
      </c>
      <c r="L19" s="96">
        <v>911201</v>
      </c>
      <c r="M19" s="96">
        <v>911201</v>
      </c>
      <c r="N19" s="136"/>
      <c r="O19" s="137"/>
    </row>
    <row r="20" spans="1:15" s="72" customFormat="1" ht="21" customHeight="1">
      <c r="A20" s="65">
        <v>17</v>
      </c>
      <c r="B20" s="66">
        <v>64022005</v>
      </c>
      <c r="C20" s="67" t="s">
        <v>265</v>
      </c>
      <c r="D20" s="67" t="s">
        <v>410</v>
      </c>
      <c r="E20" s="68">
        <v>102</v>
      </c>
      <c r="F20" s="68">
        <v>7</v>
      </c>
      <c r="G20" s="67" t="s">
        <v>318</v>
      </c>
      <c r="H20" s="66" t="s">
        <v>283</v>
      </c>
      <c r="I20" s="66" t="s">
        <v>327</v>
      </c>
      <c r="J20" s="69">
        <v>64120</v>
      </c>
      <c r="K20" s="65">
        <v>34</v>
      </c>
      <c r="L20" s="96">
        <v>685217</v>
      </c>
      <c r="M20" s="96">
        <v>685012</v>
      </c>
      <c r="N20" s="136"/>
      <c r="O20" s="137"/>
    </row>
    <row r="21" spans="1:15" s="72" customFormat="1" ht="21" customHeight="1">
      <c r="A21" s="65">
        <v>18</v>
      </c>
      <c r="B21" s="66">
        <v>64022006</v>
      </c>
      <c r="C21" s="67" t="s">
        <v>266</v>
      </c>
      <c r="D21" s="72" t="s">
        <v>413</v>
      </c>
      <c r="E21" s="68">
        <v>17</v>
      </c>
      <c r="F21" s="68">
        <v>7</v>
      </c>
      <c r="G21" s="67" t="s">
        <v>319</v>
      </c>
      <c r="H21" s="66" t="s">
        <v>283</v>
      </c>
      <c r="I21" s="66" t="s">
        <v>327</v>
      </c>
      <c r="J21" s="69">
        <v>64120</v>
      </c>
      <c r="K21" s="65">
        <v>20</v>
      </c>
      <c r="L21" s="96">
        <v>941606</v>
      </c>
      <c r="M21" s="96">
        <v>941606</v>
      </c>
      <c r="N21" s="136"/>
      <c r="O21" s="137"/>
    </row>
    <row r="22" spans="1:15" s="72" customFormat="1" ht="21" customHeight="1">
      <c r="A22" s="65">
        <v>19</v>
      </c>
      <c r="B22" s="66">
        <v>64022007</v>
      </c>
      <c r="C22" s="67" t="s">
        <v>267</v>
      </c>
      <c r="D22" s="67" t="s">
        <v>383</v>
      </c>
      <c r="E22" s="68" t="s">
        <v>300</v>
      </c>
      <c r="F22" s="68">
        <v>1</v>
      </c>
      <c r="G22" s="67" t="s">
        <v>320</v>
      </c>
      <c r="H22" s="66" t="s">
        <v>280</v>
      </c>
      <c r="I22" s="66" t="s">
        <v>327</v>
      </c>
      <c r="J22" s="69">
        <v>64110</v>
      </c>
      <c r="K22" s="65">
        <v>36</v>
      </c>
      <c r="L22" s="96">
        <v>685040</v>
      </c>
      <c r="M22" s="96">
        <v>685040</v>
      </c>
      <c r="N22" s="136"/>
      <c r="O22" s="137"/>
    </row>
    <row r="23" spans="1:15" s="72" customFormat="1" ht="21" customHeight="1">
      <c r="A23" s="65">
        <v>20</v>
      </c>
      <c r="B23" s="66">
        <v>64022008</v>
      </c>
      <c r="C23" s="67" t="s">
        <v>268</v>
      </c>
      <c r="D23" s="67" t="s">
        <v>387</v>
      </c>
      <c r="E23" s="68">
        <v>343</v>
      </c>
      <c r="F23" s="68">
        <v>1</v>
      </c>
      <c r="G23" s="67" t="s">
        <v>321</v>
      </c>
      <c r="H23" s="66" t="s">
        <v>281</v>
      </c>
      <c r="I23" s="66" t="s">
        <v>327</v>
      </c>
      <c r="J23" s="69">
        <v>64130</v>
      </c>
      <c r="K23" s="65">
        <v>64</v>
      </c>
      <c r="L23" s="96">
        <v>911508</v>
      </c>
      <c r="M23" s="96">
        <v>911501</v>
      </c>
      <c r="N23" s="136"/>
      <c r="O23" s="137"/>
    </row>
    <row r="24" spans="1:15" s="72" customFormat="1" ht="21" customHeight="1">
      <c r="A24" s="65">
        <v>21</v>
      </c>
      <c r="B24" s="66">
        <v>64022009</v>
      </c>
      <c r="C24" s="67" t="s">
        <v>269</v>
      </c>
      <c r="D24" s="72" t="s">
        <v>403</v>
      </c>
      <c r="E24" s="68">
        <v>150</v>
      </c>
      <c r="F24" s="68">
        <v>1</v>
      </c>
      <c r="G24" s="67" t="s">
        <v>322</v>
      </c>
      <c r="H24" s="66" t="s">
        <v>281</v>
      </c>
      <c r="I24" s="66" t="s">
        <v>327</v>
      </c>
      <c r="J24" s="69">
        <v>64130</v>
      </c>
      <c r="K24" s="65">
        <v>80</v>
      </c>
      <c r="L24" s="96">
        <v>677028</v>
      </c>
      <c r="M24" s="96">
        <v>677029</v>
      </c>
      <c r="N24" s="136"/>
      <c r="O24" s="137"/>
    </row>
    <row r="25" spans="1:15" s="72" customFormat="1" ht="21" customHeight="1">
      <c r="A25" s="65">
        <v>22</v>
      </c>
      <c r="B25" s="66">
        <v>64022010</v>
      </c>
      <c r="C25" s="67" t="s">
        <v>270</v>
      </c>
      <c r="D25" s="67" t="s">
        <v>409</v>
      </c>
      <c r="E25" s="68">
        <v>272</v>
      </c>
      <c r="F25" s="68">
        <v>4</v>
      </c>
      <c r="G25" s="67" t="s">
        <v>323</v>
      </c>
      <c r="H25" s="66" t="s">
        <v>283</v>
      </c>
      <c r="I25" s="66" t="s">
        <v>327</v>
      </c>
      <c r="J25" s="69">
        <v>64120</v>
      </c>
      <c r="K25" s="65">
        <v>40</v>
      </c>
      <c r="L25" s="98" t="s">
        <v>375</v>
      </c>
      <c r="M25" s="96">
        <v>615403</v>
      </c>
      <c r="N25" s="136"/>
      <c r="O25" s="137"/>
    </row>
    <row r="26" spans="1:15" s="72" customFormat="1" ht="21" customHeight="1">
      <c r="A26" s="65">
        <v>23</v>
      </c>
      <c r="B26" s="66">
        <v>64022011</v>
      </c>
      <c r="C26" s="67" t="s">
        <v>271</v>
      </c>
      <c r="D26" s="67" t="s">
        <v>406</v>
      </c>
      <c r="E26" s="68" t="s">
        <v>301</v>
      </c>
      <c r="F26" s="68">
        <v>4</v>
      </c>
      <c r="G26" s="67" t="s">
        <v>324</v>
      </c>
      <c r="H26" s="66" t="s">
        <v>280</v>
      </c>
      <c r="I26" s="66" t="s">
        <v>327</v>
      </c>
      <c r="J26" s="69">
        <v>64110</v>
      </c>
      <c r="K26" s="65">
        <v>47</v>
      </c>
      <c r="L26" s="96">
        <v>951088</v>
      </c>
      <c r="M26" s="96">
        <v>951088</v>
      </c>
      <c r="N26" s="136"/>
      <c r="O26" s="137"/>
    </row>
    <row r="27" spans="1:15" s="72" customFormat="1" ht="21" customHeight="1">
      <c r="A27" s="65">
        <v>24</v>
      </c>
      <c r="B27" s="66">
        <v>64022012</v>
      </c>
      <c r="C27" s="67" t="s">
        <v>272</v>
      </c>
      <c r="D27" s="67" t="s">
        <v>382</v>
      </c>
      <c r="E27" s="68">
        <v>113</v>
      </c>
      <c r="F27" s="68">
        <v>11</v>
      </c>
      <c r="G27" s="67" t="s">
        <v>325</v>
      </c>
      <c r="H27" s="66" t="s">
        <v>281</v>
      </c>
      <c r="I27" s="66" t="s">
        <v>327</v>
      </c>
      <c r="J27" s="69">
        <v>64190</v>
      </c>
      <c r="K27" s="65">
        <v>51</v>
      </c>
      <c r="L27" s="96">
        <v>679037</v>
      </c>
      <c r="M27" s="96">
        <v>679037</v>
      </c>
      <c r="N27" s="136"/>
      <c r="O27" s="137"/>
    </row>
    <row r="28" spans="1:15" s="72" customFormat="1" ht="21" customHeight="1">
      <c r="A28" s="65">
        <v>25</v>
      </c>
      <c r="B28" s="66">
        <v>64022013</v>
      </c>
      <c r="C28" s="67" t="s">
        <v>273</v>
      </c>
      <c r="D28" s="67" t="s">
        <v>385</v>
      </c>
      <c r="E28" s="68">
        <v>414</v>
      </c>
      <c r="F28" s="68">
        <v>3</v>
      </c>
      <c r="G28" s="67" t="s">
        <v>273</v>
      </c>
      <c r="H28" s="66" t="s">
        <v>273</v>
      </c>
      <c r="I28" s="66" t="s">
        <v>327</v>
      </c>
      <c r="J28" s="69">
        <v>64180</v>
      </c>
      <c r="K28" s="65">
        <v>57</v>
      </c>
      <c r="L28" s="96">
        <v>652988</v>
      </c>
      <c r="M28" s="96">
        <v>652988</v>
      </c>
      <c r="N28" s="136"/>
      <c r="O28" s="137"/>
    </row>
    <row r="29" spans="1:15" s="72" customFormat="1" ht="21" customHeight="1">
      <c r="A29" s="65">
        <v>26</v>
      </c>
      <c r="B29" s="66">
        <v>64022014</v>
      </c>
      <c r="C29" s="67" t="s">
        <v>274</v>
      </c>
      <c r="D29" s="71" t="s">
        <v>371</v>
      </c>
      <c r="E29" s="68">
        <v>219</v>
      </c>
      <c r="F29" s="68">
        <v>1</v>
      </c>
      <c r="G29" s="67" t="s">
        <v>282</v>
      </c>
      <c r="H29" s="66" t="s">
        <v>282</v>
      </c>
      <c r="I29" s="66" t="s">
        <v>327</v>
      </c>
      <c r="J29" s="69">
        <v>64150</v>
      </c>
      <c r="K29" s="65">
        <v>69</v>
      </c>
      <c r="L29" s="96">
        <v>659217</v>
      </c>
      <c r="M29" s="96">
        <v>659217</v>
      </c>
      <c r="N29" s="136"/>
      <c r="O29" s="137"/>
    </row>
    <row r="30" spans="1:15" s="72" customFormat="1" ht="21" customHeight="1">
      <c r="A30" s="65">
        <v>27</v>
      </c>
      <c r="B30" s="66">
        <v>64022015</v>
      </c>
      <c r="C30" s="67" t="s">
        <v>275</v>
      </c>
      <c r="D30" s="66" t="s">
        <v>404</v>
      </c>
      <c r="E30" s="68" t="s">
        <v>247</v>
      </c>
      <c r="F30" s="68">
        <v>9</v>
      </c>
      <c r="G30" s="67" t="s">
        <v>326</v>
      </c>
      <c r="H30" s="66" t="s">
        <v>282</v>
      </c>
      <c r="I30" s="66" t="s">
        <v>327</v>
      </c>
      <c r="J30" s="69">
        <v>64230</v>
      </c>
      <c r="K30" s="65">
        <v>58</v>
      </c>
      <c r="L30" s="96">
        <v>624107</v>
      </c>
      <c r="M30" s="96">
        <v>624825</v>
      </c>
      <c r="N30" s="136"/>
      <c r="O30" s="137"/>
    </row>
  </sheetData>
  <pageMargins left="1.05" right="0.11811023622047245" top="0.88" bottom="0.550000000000000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J36"/>
  <sheetViews>
    <sheetView zoomScaleNormal="100" workbookViewId="0">
      <selection activeCell="N8" sqref="N8"/>
    </sheetView>
  </sheetViews>
  <sheetFormatPr defaultColWidth="9" defaultRowHeight="24.6"/>
  <cols>
    <col min="1" max="1" width="9" style="1"/>
    <col min="2" max="2" width="14.6640625" style="5" customWidth="1"/>
    <col min="3" max="3" width="33.44140625" style="1" customWidth="1"/>
    <col min="4" max="4" width="8" style="1" bestFit="1" customWidth="1"/>
    <col min="5" max="5" width="7.5546875" style="1" customWidth="1"/>
    <col min="6" max="6" width="8.44140625" style="1" customWidth="1"/>
    <col min="7" max="7" width="7.109375" style="1" bestFit="1" customWidth="1"/>
    <col min="8" max="8" width="7" style="1" customWidth="1"/>
    <col min="9" max="9" width="7.44140625" style="1" customWidth="1"/>
    <col min="10" max="10" width="18.109375" style="1" customWidth="1"/>
    <col min="11" max="16384" width="9" style="1"/>
  </cols>
  <sheetData>
    <row r="1" spans="1:10" ht="27">
      <c r="A1" s="416" t="s">
        <v>378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0" ht="15.75" customHeight="1">
      <c r="A2" s="19"/>
      <c r="B2" s="52"/>
      <c r="C2" s="19"/>
      <c r="D2" s="19"/>
      <c r="E2" s="19"/>
      <c r="F2" s="19"/>
      <c r="G2" s="19"/>
      <c r="H2" s="19"/>
      <c r="I2" s="19"/>
      <c r="J2" s="19"/>
    </row>
    <row r="3" spans="1:10">
      <c r="A3" s="420" t="s">
        <v>235</v>
      </c>
      <c r="B3" s="420" t="s">
        <v>8</v>
      </c>
      <c r="C3" s="420" t="s">
        <v>9</v>
      </c>
      <c r="D3" s="417" t="s">
        <v>368</v>
      </c>
      <c r="E3" s="418"/>
      <c r="F3" s="419"/>
      <c r="G3" s="417" t="s">
        <v>369</v>
      </c>
      <c r="H3" s="418"/>
      <c r="I3" s="419"/>
      <c r="J3" s="420" t="s">
        <v>13</v>
      </c>
    </row>
    <row r="4" spans="1:10">
      <c r="A4" s="421"/>
      <c r="B4" s="421"/>
      <c r="C4" s="421"/>
      <c r="D4" s="92" t="s">
        <v>230</v>
      </c>
      <c r="E4" s="92" t="s">
        <v>231</v>
      </c>
      <c r="F4" s="92" t="s">
        <v>232</v>
      </c>
      <c r="G4" s="92" t="s">
        <v>230</v>
      </c>
      <c r="H4" s="92" t="s">
        <v>231</v>
      </c>
      <c r="I4" s="92" t="s">
        <v>232</v>
      </c>
      <c r="J4" s="421"/>
    </row>
    <row r="5" spans="1:10">
      <c r="A5" s="73">
        <v>1</v>
      </c>
      <c r="B5" s="30">
        <v>64012001</v>
      </c>
      <c r="C5" s="29" t="s">
        <v>249</v>
      </c>
      <c r="D5" s="100">
        <v>859</v>
      </c>
      <c r="E5" s="100">
        <v>428</v>
      </c>
      <c r="F5" s="100">
        <v>1287</v>
      </c>
      <c r="G5" s="100">
        <v>724</v>
      </c>
      <c r="H5" s="100">
        <v>560</v>
      </c>
      <c r="I5" s="100">
        <v>1284</v>
      </c>
      <c r="J5" s="78">
        <f>I5+F5</f>
        <v>2571</v>
      </c>
    </row>
    <row r="6" spans="1:10">
      <c r="A6" s="73">
        <v>2</v>
      </c>
      <c r="B6" s="30">
        <v>64012002</v>
      </c>
      <c r="C6" s="29" t="s">
        <v>250</v>
      </c>
      <c r="D6" s="100">
        <v>326</v>
      </c>
      <c r="E6" s="100">
        <v>373</v>
      </c>
      <c r="F6" s="100">
        <v>699</v>
      </c>
      <c r="G6" s="100">
        <v>256</v>
      </c>
      <c r="H6" s="100">
        <v>340</v>
      </c>
      <c r="I6" s="100">
        <v>596</v>
      </c>
      <c r="J6" s="78">
        <f t="shared" ref="J6:J31" si="0">I6+F6</f>
        <v>1295</v>
      </c>
    </row>
    <row r="7" spans="1:10">
      <c r="A7" s="73">
        <v>3</v>
      </c>
      <c r="B7" s="30">
        <v>64012003</v>
      </c>
      <c r="C7" s="29" t="s">
        <v>251</v>
      </c>
      <c r="D7" s="100">
        <v>298</v>
      </c>
      <c r="E7" s="100">
        <v>301</v>
      </c>
      <c r="F7" s="100">
        <v>599</v>
      </c>
      <c r="G7" s="100">
        <v>236</v>
      </c>
      <c r="H7" s="100">
        <v>325</v>
      </c>
      <c r="I7" s="100">
        <v>561</v>
      </c>
      <c r="J7" s="78">
        <f t="shared" si="0"/>
        <v>1160</v>
      </c>
    </row>
    <row r="8" spans="1:10">
      <c r="A8" s="73">
        <v>4</v>
      </c>
      <c r="B8" s="30">
        <v>64012004</v>
      </c>
      <c r="C8" s="29" t="s">
        <v>252</v>
      </c>
      <c r="D8" s="100">
        <v>309</v>
      </c>
      <c r="E8" s="100">
        <v>269</v>
      </c>
      <c r="F8" s="100">
        <v>578</v>
      </c>
      <c r="G8" s="100">
        <v>244</v>
      </c>
      <c r="H8" s="100">
        <v>242</v>
      </c>
      <c r="I8" s="100">
        <v>486</v>
      </c>
      <c r="J8" s="78">
        <f t="shared" si="0"/>
        <v>1064</v>
      </c>
    </row>
    <row r="9" spans="1:10">
      <c r="A9" s="73">
        <v>5</v>
      </c>
      <c r="B9" s="30">
        <v>64012005</v>
      </c>
      <c r="C9" s="29" t="s">
        <v>253</v>
      </c>
      <c r="D9" s="100">
        <v>28</v>
      </c>
      <c r="E9" s="100">
        <v>35</v>
      </c>
      <c r="F9" s="100">
        <v>63</v>
      </c>
      <c r="G9" s="100">
        <v>16</v>
      </c>
      <c r="H9" s="100">
        <v>19</v>
      </c>
      <c r="I9" s="100">
        <v>35</v>
      </c>
      <c r="J9" s="78">
        <f t="shared" si="0"/>
        <v>98</v>
      </c>
    </row>
    <row r="10" spans="1:10">
      <c r="A10" s="73">
        <v>6</v>
      </c>
      <c r="B10" s="30">
        <v>64012006</v>
      </c>
      <c r="C10" s="29" t="s">
        <v>254</v>
      </c>
      <c r="D10" s="100">
        <v>77</v>
      </c>
      <c r="E10" s="100">
        <v>61</v>
      </c>
      <c r="F10" s="100">
        <v>138</v>
      </c>
      <c r="G10" s="100">
        <v>46</v>
      </c>
      <c r="H10" s="100">
        <v>34</v>
      </c>
      <c r="I10" s="100">
        <v>80</v>
      </c>
      <c r="J10" s="78">
        <f t="shared" si="0"/>
        <v>218</v>
      </c>
    </row>
    <row r="11" spans="1:10">
      <c r="A11" s="73">
        <v>7</v>
      </c>
      <c r="B11" s="30">
        <v>64012007</v>
      </c>
      <c r="C11" s="29" t="s">
        <v>255</v>
      </c>
      <c r="D11" s="100">
        <v>90</v>
      </c>
      <c r="E11" s="100">
        <v>74</v>
      </c>
      <c r="F11" s="100">
        <v>164</v>
      </c>
      <c r="G11" s="100">
        <v>42</v>
      </c>
      <c r="H11" s="100">
        <v>49</v>
      </c>
      <c r="I11" s="100">
        <v>91</v>
      </c>
      <c r="J11" s="78">
        <f t="shared" si="0"/>
        <v>255</v>
      </c>
    </row>
    <row r="12" spans="1:10">
      <c r="A12" s="73">
        <v>8</v>
      </c>
      <c r="B12" s="30">
        <v>64012008</v>
      </c>
      <c r="C12" s="29" t="s">
        <v>256</v>
      </c>
      <c r="D12" s="100">
        <v>103</v>
      </c>
      <c r="E12" s="100">
        <v>90</v>
      </c>
      <c r="F12" s="100">
        <v>193</v>
      </c>
      <c r="G12" s="100">
        <v>88</v>
      </c>
      <c r="H12" s="100">
        <v>77</v>
      </c>
      <c r="I12" s="100">
        <v>165</v>
      </c>
      <c r="J12" s="78">
        <f t="shared" si="0"/>
        <v>358</v>
      </c>
    </row>
    <row r="13" spans="1:10">
      <c r="A13" s="73">
        <v>9</v>
      </c>
      <c r="B13" s="30">
        <v>64012009</v>
      </c>
      <c r="C13" s="29" t="s">
        <v>257</v>
      </c>
      <c r="D13" s="100">
        <v>32</v>
      </c>
      <c r="E13" s="100">
        <v>20</v>
      </c>
      <c r="F13" s="100">
        <v>52</v>
      </c>
      <c r="G13" s="100">
        <v>21</v>
      </c>
      <c r="H13" s="100">
        <v>20</v>
      </c>
      <c r="I13" s="100">
        <v>41</v>
      </c>
      <c r="J13" s="78">
        <f t="shared" si="0"/>
        <v>93</v>
      </c>
    </row>
    <row r="14" spans="1:10">
      <c r="A14" s="73">
        <v>10</v>
      </c>
      <c r="B14" s="30">
        <v>64012010</v>
      </c>
      <c r="C14" s="29" t="s">
        <v>258</v>
      </c>
      <c r="D14" s="100">
        <v>88</v>
      </c>
      <c r="E14" s="100">
        <v>61</v>
      </c>
      <c r="F14" s="100">
        <v>149</v>
      </c>
      <c r="G14" s="100">
        <v>62</v>
      </c>
      <c r="H14" s="100">
        <v>70</v>
      </c>
      <c r="I14" s="100">
        <v>132</v>
      </c>
      <c r="J14" s="78">
        <f t="shared" si="0"/>
        <v>281</v>
      </c>
    </row>
    <row r="15" spans="1:10">
      <c r="A15" s="73">
        <v>11</v>
      </c>
      <c r="B15" s="30">
        <v>64012011</v>
      </c>
      <c r="C15" s="29" t="s">
        <v>259</v>
      </c>
      <c r="D15" s="100">
        <v>103</v>
      </c>
      <c r="E15" s="100">
        <v>1082</v>
      </c>
      <c r="F15" s="100">
        <v>1185</v>
      </c>
      <c r="G15" s="100">
        <v>101</v>
      </c>
      <c r="H15" s="100">
        <v>867</v>
      </c>
      <c r="I15" s="100">
        <v>968</v>
      </c>
      <c r="J15" s="78">
        <f t="shared" si="0"/>
        <v>2153</v>
      </c>
    </row>
    <row r="16" spans="1:10">
      <c r="A16" s="73">
        <v>12</v>
      </c>
      <c r="B16" s="30">
        <v>64012012</v>
      </c>
      <c r="C16" s="29" t="s">
        <v>260</v>
      </c>
      <c r="D16" s="100">
        <v>73</v>
      </c>
      <c r="E16" s="100">
        <v>66</v>
      </c>
      <c r="F16" s="100">
        <v>139</v>
      </c>
      <c r="G16" s="100">
        <v>66</v>
      </c>
      <c r="H16" s="100">
        <v>66</v>
      </c>
      <c r="I16" s="100">
        <v>132</v>
      </c>
      <c r="J16" s="78">
        <f t="shared" si="0"/>
        <v>271</v>
      </c>
    </row>
    <row r="17" spans="1:10">
      <c r="A17" s="73">
        <v>13</v>
      </c>
      <c r="B17" s="30">
        <v>64022001</v>
      </c>
      <c r="C17" s="29" t="s">
        <v>261</v>
      </c>
      <c r="D17" s="100">
        <v>381</v>
      </c>
      <c r="E17" s="100">
        <v>389</v>
      </c>
      <c r="F17" s="100">
        <v>770</v>
      </c>
      <c r="G17" s="100">
        <v>248</v>
      </c>
      <c r="H17" s="100">
        <v>397</v>
      </c>
      <c r="I17" s="100">
        <v>645</v>
      </c>
      <c r="J17" s="78">
        <f t="shared" si="0"/>
        <v>1415</v>
      </c>
    </row>
    <row r="18" spans="1:10">
      <c r="A18" s="73">
        <v>14</v>
      </c>
      <c r="B18" s="30">
        <v>64022002</v>
      </c>
      <c r="C18" s="29" t="s">
        <v>262</v>
      </c>
      <c r="D18" s="100">
        <v>416</v>
      </c>
      <c r="E18" s="100">
        <v>391</v>
      </c>
      <c r="F18" s="100">
        <v>807</v>
      </c>
      <c r="G18" s="100">
        <v>249</v>
      </c>
      <c r="H18" s="100">
        <v>334</v>
      </c>
      <c r="I18" s="100">
        <v>583</v>
      </c>
      <c r="J18" s="78">
        <f t="shared" si="0"/>
        <v>1390</v>
      </c>
    </row>
    <row r="19" spans="1:10">
      <c r="A19" s="73">
        <v>15</v>
      </c>
      <c r="B19" s="30">
        <v>64022003</v>
      </c>
      <c r="C19" s="29" t="s">
        <v>263</v>
      </c>
      <c r="D19" s="100">
        <v>462</v>
      </c>
      <c r="E19" s="100">
        <v>707</v>
      </c>
      <c r="F19" s="100">
        <v>1169</v>
      </c>
      <c r="G19" s="100">
        <v>449</v>
      </c>
      <c r="H19" s="100">
        <v>710</v>
      </c>
      <c r="I19" s="100">
        <v>1159</v>
      </c>
      <c r="J19" s="78">
        <f t="shared" si="0"/>
        <v>2328</v>
      </c>
    </row>
    <row r="20" spans="1:10">
      <c r="A20" s="73">
        <v>16</v>
      </c>
      <c r="B20" s="30">
        <v>64022004</v>
      </c>
      <c r="C20" s="29" t="s">
        <v>264</v>
      </c>
      <c r="D20" s="100">
        <v>37</v>
      </c>
      <c r="E20" s="100">
        <v>33</v>
      </c>
      <c r="F20" s="100">
        <v>70</v>
      </c>
      <c r="G20" s="100">
        <v>33</v>
      </c>
      <c r="H20" s="100">
        <v>21</v>
      </c>
      <c r="I20" s="100">
        <v>54</v>
      </c>
      <c r="J20" s="78">
        <f t="shared" si="0"/>
        <v>124</v>
      </c>
    </row>
    <row r="21" spans="1:10">
      <c r="A21" s="73">
        <v>17</v>
      </c>
      <c r="B21" s="30">
        <v>64022005</v>
      </c>
      <c r="C21" s="29" t="s">
        <v>265</v>
      </c>
      <c r="D21" s="100">
        <v>173</v>
      </c>
      <c r="E21" s="100">
        <v>138</v>
      </c>
      <c r="F21" s="100">
        <v>311</v>
      </c>
      <c r="G21" s="100">
        <v>82</v>
      </c>
      <c r="H21" s="100">
        <v>99</v>
      </c>
      <c r="I21" s="100">
        <v>181</v>
      </c>
      <c r="J21" s="78">
        <f t="shared" si="0"/>
        <v>492</v>
      </c>
    </row>
    <row r="22" spans="1:10">
      <c r="A22" s="73">
        <v>18</v>
      </c>
      <c r="B22" s="30">
        <v>64022006</v>
      </c>
      <c r="C22" s="29" t="s">
        <v>266</v>
      </c>
      <c r="D22" s="100">
        <v>24</v>
      </c>
      <c r="E22" s="100">
        <v>33</v>
      </c>
      <c r="F22" s="100">
        <v>57</v>
      </c>
      <c r="G22" s="100">
        <v>26</v>
      </c>
      <c r="H22" s="100">
        <v>19</v>
      </c>
      <c r="I22" s="100">
        <v>45</v>
      </c>
      <c r="J22" s="78">
        <f t="shared" si="0"/>
        <v>102</v>
      </c>
    </row>
    <row r="23" spans="1:10">
      <c r="A23" s="73">
        <v>19</v>
      </c>
      <c r="B23" s="30">
        <v>64022007</v>
      </c>
      <c r="C23" s="29" t="s">
        <v>267</v>
      </c>
      <c r="D23" s="100">
        <v>35</v>
      </c>
      <c r="E23" s="100">
        <v>27</v>
      </c>
      <c r="F23" s="100">
        <v>62</v>
      </c>
      <c r="G23" s="100">
        <v>27</v>
      </c>
      <c r="H23" s="100">
        <v>16</v>
      </c>
      <c r="I23" s="100">
        <v>43</v>
      </c>
      <c r="J23" s="78">
        <f t="shared" si="0"/>
        <v>105</v>
      </c>
    </row>
    <row r="24" spans="1:10">
      <c r="A24" s="73">
        <v>20</v>
      </c>
      <c r="B24" s="30">
        <v>64022008</v>
      </c>
      <c r="C24" s="29" t="s">
        <v>268</v>
      </c>
      <c r="D24" s="100">
        <v>82</v>
      </c>
      <c r="E24" s="100">
        <v>70</v>
      </c>
      <c r="F24" s="100">
        <v>152</v>
      </c>
      <c r="G24" s="100">
        <v>41</v>
      </c>
      <c r="H24" s="100">
        <v>65</v>
      </c>
      <c r="I24" s="100">
        <v>106</v>
      </c>
      <c r="J24" s="78">
        <f t="shared" si="0"/>
        <v>258</v>
      </c>
    </row>
    <row r="25" spans="1:10">
      <c r="A25" s="73">
        <v>21</v>
      </c>
      <c r="B25" s="30">
        <v>64022009</v>
      </c>
      <c r="C25" s="29" t="s">
        <v>269</v>
      </c>
      <c r="D25" s="100">
        <v>122</v>
      </c>
      <c r="E25" s="100">
        <v>89</v>
      </c>
      <c r="F25" s="100">
        <v>211</v>
      </c>
      <c r="G25" s="100">
        <v>78</v>
      </c>
      <c r="H25" s="100">
        <v>78</v>
      </c>
      <c r="I25" s="100">
        <v>156</v>
      </c>
      <c r="J25" s="78">
        <f t="shared" si="0"/>
        <v>367</v>
      </c>
    </row>
    <row r="26" spans="1:10">
      <c r="A26" s="73">
        <v>22</v>
      </c>
      <c r="B26" s="30">
        <v>64022010</v>
      </c>
      <c r="C26" s="29" t="s">
        <v>270</v>
      </c>
      <c r="D26" s="100">
        <v>47</v>
      </c>
      <c r="E26" s="100">
        <v>47</v>
      </c>
      <c r="F26" s="100">
        <v>94</v>
      </c>
      <c r="G26" s="100">
        <v>19</v>
      </c>
      <c r="H26" s="100">
        <v>31</v>
      </c>
      <c r="I26" s="100">
        <v>50</v>
      </c>
      <c r="J26" s="78">
        <f t="shared" si="0"/>
        <v>144</v>
      </c>
    </row>
    <row r="27" spans="1:10">
      <c r="A27" s="73">
        <v>23</v>
      </c>
      <c r="B27" s="30">
        <v>64022011</v>
      </c>
      <c r="C27" s="29" t="s">
        <v>271</v>
      </c>
      <c r="D27" s="100">
        <v>35</v>
      </c>
      <c r="E27" s="100">
        <v>26</v>
      </c>
      <c r="F27" s="100">
        <v>61</v>
      </c>
      <c r="G27" s="100">
        <v>28</v>
      </c>
      <c r="H27" s="100">
        <v>17</v>
      </c>
      <c r="I27" s="100">
        <v>45</v>
      </c>
      <c r="J27" s="78">
        <f t="shared" si="0"/>
        <v>106</v>
      </c>
    </row>
    <row r="28" spans="1:10">
      <c r="A28" s="73">
        <v>24</v>
      </c>
      <c r="B28" s="30">
        <v>64022012</v>
      </c>
      <c r="C28" s="29" t="s">
        <v>272</v>
      </c>
      <c r="D28" s="100">
        <v>69</v>
      </c>
      <c r="E28" s="100">
        <v>64</v>
      </c>
      <c r="F28" s="100">
        <v>133</v>
      </c>
      <c r="G28" s="100">
        <v>52</v>
      </c>
      <c r="H28" s="100">
        <v>50</v>
      </c>
      <c r="I28" s="100">
        <v>102</v>
      </c>
      <c r="J28" s="78">
        <f t="shared" si="0"/>
        <v>235</v>
      </c>
    </row>
    <row r="29" spans="1:10">
      <c r="A29" s="73">
        <v>25</v>
      </c>
      <c r="B29" s="30">
        <v>64022013</v>
      </c>
      <c r="C29" s="29" t="s">
        <v>273</v>
      </c>
      <c r="D29" s="100">
        <v>249</v>
      </c>
      <c r="E29" s="100">
        <v>232</v>
      </c>
      <c r="F29" s="100">
        <v>481</v>
      </c>
      <c r="G29" s="100">
        <v>153</v>
      </c>
      <c r="H29" s="100">
        <v>154</v>
      </c>
      <c r="I29" s="100">
        <v>307</v>
      </c>
      <c r="J29" s="78">
        <f t="shared" si="0"/>
        <v>788</v>
      </c>
    </row>
    <row r="30" spans="1:10">
      <c r="A30" s="73">
        <v>26</v>
      </c>
      <c r="B30" s="30">
        <v>64022014</v>
      </c>
      <c r="C30" s="29" t="s">
        <v>274</v>
      </c>
      <c r="D30" s="100">
        <v>413</v>
      </c>
      <c r="E30" s="100">
        <v>479</v>
      </c>
      <c r="F30" s="100">
        <v>892</v>
      </c>
      <c r="G30" s="100">
        <v>412</v>
      </c>
      <c r="H30" s="100">
        <v>451</v>
      </c>
      <c r="I30" s="100">
        <v>863</v>
      </c>
      <c r="J30" s="78">
        <f t="shared" si="0"/>
        <v>1755</v>
      </c>
    </row>
    <row r="31" spans="1:10">
      <c r="A31" s="73">
        <v>27</v>
      </c>
      <c r="B31" s="30">
        <v>64022015</v>
      </c>
      <c r="C31" s="29" t="s">
        <v>275</v>
      </c>
      <c r="D31" s="100">
        <v>76</v>
      </c>
      <c r="E31" s="100">
        <v>57</v>
      </c>
      <c r="F31" s="100">
        <v>133</v>
      </c>
      <c r="G31" s="100">
        <v>41</v>
      </c>
      <c r="H31" s="100">
        <v>36</v>
      </c>
      <c r="I31" s="100">
        <v>77</v>
      </c>
      <c r="J31" s="78">
        <f t="shared" si="0"/>
        <v>210</v>
      </c>
    </row>
    <row r="32" spans="1:10">
      <c r="A32" s="19"/>
      <c r="B32" s="74"/>
      <c r="C32" s="75" t="s">
        <v>229</v>
      </c>
      <c r="D32" s="101">
        <v>5007</v>
      </c>
      <c r="E32" s="101">
        <v>5642</v>
      </c>
      <c r="F32" s="101">
        <v>10649</v>
      </c>
      <c r="G32" s="101">
        <v>3840</v>
      </c>
      <c r="H32" s="101">
        <v>5147</v>
      </c>
      <c r="I32" s="101">
        <v>8987</v>
      </c>
      <c r="J32" s="76">
        <f>F32+I32</f>
        <v>19636</v>
      </c>
    </row>
    <row r="36" spans="7:9">
      <c r="G36" s="18"/>
      <c r="H36" s="18"/>
      <c r="I36" s="18"/>
    </row>
  </sheetData>
  <sortState xmlns:xlrd2="http://schemas.microsoft.com/office/spreadsheetml/2017/richdata2" ref="C4:J23">
    <sortCondition ref="J4:J23"/>
  </sortState>
  <mergeCells count="7">
    <mergeCell ref="A1:J1"/>
    <mergeCell ref="D3:F3"/>
    <mergeCell ref="G3:I3"/>
    <mergeCell ref="C3:C4"/>
    <mergeCell ref="J3:J4"/>
    <mergeCell ref="B3:B4"/>
    <mergeCell ref="A3:A4"/>
  </mergeCells>
  <pageMargins left="1.42" right="0.14000000000000001" top="0.71" bottom="0.37" header="0.47" footer="0.31496062992125984"/>
  <pageSetup paperSize="9" orientation="landscape" r:id="rId1"/>
  <headerFooter>
    <oddHeader xml:space="preserve">&amp;R
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4"/>
  <sheetViews>
    <sheetView workbookViewId="0">
      <selection activeCell="G9" sqref="G9"/>
    </sheetView>
  </sheetViews>
  <sheetFormatPr defaultColWidth="9" defaultRowHeight="18.75" customHeight="1"/>
  <cols>
    <col min="1" max="1" width="27.109375" style="1" customWidth="1"/>
    <col min="2" max="2" width="12.44140625" style="1" customWidth="1"/>
    <col min="3" max="3" width="11.109375" style="1" customWidth="1"/>
    <col min="4" max="4" width="12" style="1" customWidth="1"/>
    <col min="5" max="5" width="16" style="1" customWidth="1"/>
    <col min="6" max="16384" width="9" style="1"/>
  </cols>
  <sheetData>
    <row r="1" spans="1:5" ht="27">
      <c r="A1" s="23" t="s">
        <v>337</v>
      </c>
      <c r="B1" s="19"/>
      <c r="C1" s="19"/>
      <c r="D1" s="19"/>
      <c r="E1" s="19"/>
    </row>
    <row r="2" spans="1:5" ht="18.75" customHeight="1">
      <c r="A2" s="19"/>
      <c r="B2" s="19"/>
      <c r="C2" s="19"/>
      <c r="D2" s="19"/>
      <c r="E2" s="19"/>
    </row>
    <row r="3" spans="1:5" ht="18.75" customHeight="1">
      <c r="A3" s="423" t="s">
        <v>234</v>
      </c>
      <c r="B3" s="422" t="s">
        <v>233</v>
      </c>
      <c r="C3" s="422"/>
      <c r="D3" s="422"/>
      <c r="E3" s="423" t="s">
        <v>1</v>
      </c>
    </row>
    <row r="4" spans="1:5" ht="18.75" customHeight="1">
      <c r="A4" s="423"/>
      <c r="B4" s="32" t="s">
        <v>230</v>
      </c>
      <c r="C4" s="32" t="s">
        <v>231</v>
      </c>
      <c r="D4" s="32" t="s">
        <v>232</v>
      </c>
      <c r="E4" s="423"/>
    </row>
    <row r="5" spans="1:5" ht="24.6">
      <c r="A5" s="42" t="s">
        <v>276</v>
      </c>
      <c r="B5" s="78">
        <v>2122</v>
      </c>
      <c r="C5" s="78">
        <f t="shared" ref="C5:C13" si="0">D5-B5</f>
        <v>3231</v>
      </c>
      <c r="D5" s="42">
        <v>5353</v>
      </c>
      <c r="E5" s="77">
        <v>5</v>
      </c>
    </row>
    <row r="6" spans="1:5" ht="24.6">
      <c r="A6" s="42" t="s">
        <v>277</v>
      </c>
      <c r="B6" s="78">
        <v>867</v>
      </c>
      <c r="C6" s="78">
        <f t="shared" si="0"/>
        <v>773</v>
      </c>
      <c r="D6" s="42">
        <v>1640</v>
      </c>
      <c r="E6" s="29">
        <v>3</v>
      </c>
    </row>
    <row r="7" spans="1:5" ht="24.6">
      <c r="A7" s="42" t="s">
        <v>278</v>
      </c>
      <c r="B7" s="78">
        <v>673</v>
      </c>
      <c r="C7" s="78">
        <f t="shared" si="0"/>
        <v>758</v>
      </c>
      <c r="D7" s="42">
        <v>1431</v>
      </c>
      <c r="E7" s="29">
        <v>2</v>
      </c>
    </row>
    <row r="8" spans="1:5" ht="24.6">
      <c r="A8" s="42" t="s">
        <v>279</v>
      </c>
      <c r="B8" s="78">
        <v>626</v>
      </c>
      <c r="C8" s="78">
        <f t="shared" si="0"/>
        <v>767</v>
      </c>
      <c r="D8" s="42">
        <v>1393</v>
      </c>
      <c r="E8" s="29">
        <v>2</v>
      </c>
    </row>
    <row r="9" spans="1:5" ht="24.6">
      <c r="A9" s="42" t="s">
        <v>280</v>
      </c>
      <c r="B9" s="78">
        <v>1106</v>
      </c>
      <c r="C9" s="78">
        <f t="shared" si="0"/>
        <v>1557</v>
      </c>
      <c r="D9" s="42">
        <v>2663</v>
      </c>
      <c r="E9" s="29">
        <v>4</v>
      </c>
    </row>
    <row r="10" spans="1:5" ht="24.6">
      <c r="A10" s="42" t="s">
        <v>273</v>
      </c>
      <c r="B10" s="78">
        <v>402</v>
      </c>
      <c r="C10" s="78">
        <f t="shared" si="0"/>
        <v>386</v>
      </c>
      <c r="D10" s="42">
        <v>788</v>
      </c>
      <c r="E10" s="29">
        <v>1</v>
      </c>
    </row>
    <row r="11" spans="1:5" ht="24.6">
      <c r="A11" s="42" t="s">
        <v>281</v>
      </c>
      <c r="B11" s="78">
        <v>1073</v>
      </c>
      <c r="C11" s="78">
        <f t="shared" si="0"/>
        <v>1202</v>
      </c>
      <c r="D11" s="42">
        <v>2275</v>
      </c>
      <c r="E11" s="29">
        <v>4</v>
      </c>
    </row>
    <row r="12" spans="1:5" ht="24.6">
      <c r="A12" s="42" t="s">
        <v>282</v>
      </c>
      <c r="B12" s="78">
        <v>942</v>
      </c>
      <c r="C12" s="78">
        <f t="shared" si="0"/>
        <v>1023</v>
      </c>
      <c r="D12" s="42">
        <v>1965</v>
      </c>
      <c r="E12" s="29">
        <v>2</v>
      </c>
    </row>
    <row r="13" spans="1:5" ht="24.6">
      <c r="A13" s="42" t="s">
        <v>283</v>
      </c>
      <c r="B13" s="78">
        <v>1036</v>
      </c>
      <c r="C13" s="78">
        <f t="shared" si="0"/>
        <v>1092</v>
      </c>
      <c r="D13" s="42">
        <v>2128</v>
      </c>
      <c r="E13" s="29">
        <v>4</v>
      </c>
    </row>
    <row r="14" spans="1:5" ht="24.6">
      <c r="A14" s="97" t="s">
        <v>229</v>
      </c>
      <c r="B14" s="49">
        <f>SUM(B5:B13)</f>
        <v>8847</v>
      </c>
      <c r="C14" s="49">
        <f>SUM(C5:C13)</f>
        <v>10789</v>
      </c>
      <c r="D14" s="49">
        <f>SUM(D5:D13)</f>
        <v>19636</v>
      </c>
      <c r="E14" s="79">
        <f>SUM(E5:E13)</f>
        <v>27</v>
      </c>
    </row>
    <row r="15" spans="1:5" ht="18.75" customHeight="1">
      <c r="A15" s="15"/>
      <c r="B15" s="15"/>
      <c r="C15" s="15"/>
      <c r="D15" s="16"/>
      <c r="E15" s="17"/>
    </row>
    <row r="16" spans="1:5" ht="18.75" customHeight="1">
      <c r="A16" s="15"/>
      <c r="B16" s="15"/>
      <c r="C16" s="15"/>
      <c r="D16" s="16"/>
      <c r="E16" s="17"/>
    </row>
    <row r="17" spans="1:5" ht="18.75" customHeight="1">
      <c r="A17" s="15"/>
      <c r="B17" s="15"/>
      <c r="C17" s="15"/>
      <c r="D17" s="16"/>
      <c r="E17" s="17"/>
    </row>
    <row r="18" spans="1:5" ht="18.75" customHeight="1">
      <c r="A18" s="15"/>
      <c r="B18" s="15"/>
      <c r="C18" s="15"/>
      <c r="D18" s="16"/>
      <c r="E18" s="17"/>
    </row>
    <row r="19" spans="1:5" ht="18.75" customHeight="1">
      <c r="A19" s="15"/>
      <c r="B19" s="15"/>
      <c r="C19" s="15"/>
      <c r="D19" s="16"/>
      <c r="E19" s="17"/>
    </row>
    <row r="20" spans="1:5" ht="18.75" customHeight="1">
      <c r="A20" s="15"/>
      <c r="B20" s="15"/>
      <c r="C20" s="15"/>
      <c r="D20" s="16"/>
      <c r="E20" s="17"/>
    </row>
    <row r="21" spans="1:5" ht="18.75" customHeight="1">
      <c r="A21" s="15"/>
      <c r="B21" s="15"/>
      <c r="C21" s="15"/>
      <c r="D21" s="16"/>
      <c r="E21" s="17"/>
    </row>
    <row r="22" spans="1:5" ht="18.75" customHeight="1">
      <c r="A22" s="15"/>
      <c r="B22" s="15"/>
      <c r="C22" s="15"/>
      <c r="D22" s="16"/>
      <c r="E22" s="17"/>
    </row>
    <row r="23" spans="1:5" ht="18.75" customHeight="1">
      <c r="A23" s="15"/>
      <c r="B23" s="15"/>
      <c r="C23" s="15"/>
      <c r="D23" s="16"/>
      <c r="E23" s="17"/>
    </row>
    <row r="24" spans="1:5" ht="18.75" customHeight="1">
      <c r="A24" s="15"/>
      <c r="B24" s="15"/>
      <c r="C24" s="15"/>
      <c r="D24" s="16"/>
      <c r="E24" s="17"/>
    </row>
  </sheetData>
  <mergeCells count="3">
    <mergeCell ref="B3:D3"/>
    <mergeCell ref="E3:E4"/>
    <mergeCell ref="A3:A4"/>
  </mergeCells>
  <pageMargins left="1.97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28"/>
  <sheetViews>
    <sheetView workbookViewId="0">
      <selection activeCell="G9" sqref="G9"/>
    </sheetView>
  </sheetViews>
  <sheetFormatPr defaultColWidth="9.109375" defaultRowHeight="21"/>
  <cols>
    <col min="1" max="1" width="25.33203125" style="21" customWidth="1"/>
    <col min="2" max="2" width="25.44140625" style="21" customWidth="1"/>
    <col min="3" max="3" width="26.109375" style="21" customWidth="1"/>
    <col min="4" max="4" width="36.33203125" style="21" customWidth="1"/>
    <col min="5" max="5" width="9.109375" style="21"/>
    <col min="6" max="6" width="28.44140625" style="21" customWidth="1"/>
    <col min="7" max="7" width="9.109375" style="21" customWidth="1"/>
    <col min="8" max="8" width="9.109375" style="21"/>
    <col min="9" max="9" width="22.88671875" style="21" bestFit="1" customWidth="1"/>
    <col min="10" max="16384" width="9.109375" style="21"/>
  </cols>
  <sheetData>
    <row r="1" spans="1:9" ht="27">
      <c r="A1" s="25" t="s">
        <v>379</v>
      </c>
      <c r="B1" s="14"/>
      <c r="C1" s="14"/>
      <c r="D1" s="14"/>
    </row>
    <row r="2" spans="1:9" s="20" customFormat="1" ht="21" customHeight="1">
      <c r="A2" s="24" t="s">
        <v>388</v>
      </c>
      <c r="B2" s="24" t="s">
        <v>389</v>
      </c>
      <c r="C2" s="24" t="s">
        <v>396</v>
      </c>
      <c r="D2" s="24" t="s">
        <v>390</v>
      </c>
      <c r="E2" s="22"/>
      <c r="I2" s="27"/>
    </row>
    <row r="3" spans="1:9">
      <c r="A3" s="532" t="s">
        <v>417</v>
      </c>
      <c r="B3" s="532" t="s">
        <v>422</v>
      </c>
      <c r="C3" s="532" t="s">
        <v>434</v>
      </c>
      <c r="D3" s="532" t="s">
        <v>443</v>
      </c>
      <c r="I3" s="27"/>
    </row>
    <row r="4" spans="1:9">
      <c r="A4" s="532" t="s">
        <v>418</v>
      </c>
      <c r="B4" s="532" t="s">
        <v>423</v>
      </c>
      <c r="C4" s="532" t="s">
        <v>435</v>
      </c>
      <c r="D4" s="532" t="s">
        <v>440</v>
      </c>
      <c r="H4" s="20"/>
      <c r="I4" s="27"/>
    </row>
    <row r="5" spans="1:9">
      <c r="A5" s="532" t="s">
        <v>419</v>
      </c>
      <c r="B5" s="532" t="s">
        <v>424</v>
      </c>
      <c r="C5" s="532" t="s">
        <v>436</v>
      </c>
      <c r="D5" s="532" t="s">
        <v>441</v>
      </c>
      <c r="I5" s="27"/>
    </row>
    <row r="6" spans="1:9">
      <c r="A6" s="532" t="s">
        <v>420</v>
      </c>
      <c r="B6" s="532" t="s">
        <v>425</v>
      </c>
      <c r="C6" s="533" t="s">
        <v>437</v>
      </c>
      <c r="D6" s="532" t="s">
        <v>442</v>
      </c>
      <c r="H6" s="20"/>
      <c r="I6" s="27"/>
    </row>
    <row r="7" spans="1:9">
      <c r="A7" s="532" t="s">
        <v>421</v>
      </c>
      <c r="B7" s="533" t="s">
        <v>426</v>
      </c>
      <c r="C7" s="532" t="s">
        <v>438</v>
      </c>
      <c r="D7" s="532"/>
      <c r="I7" s="27"/>
    </row>
    <row r="8" spans="1:9">
      <c r="A8" s="532"/>
      <c r="B8" s="533" t="s">
        <v>427</v>
      </c>
      <c r="C8" s="532" t="s">
        <v>439</v>
      </c>
      <c r="D8" s="532"/>
      <c r="H8" s="20"/>
      <c r="I8" s="27"/>
    </row>
    <row r="9" spans="1:9">
      <c r="A9" s="532"/>
      <c r="B9" s="533" t="s">
        <v>428</v>
      </c>
      <c r="C9" s="532"/>
      <c r="D9" s="532"/>
      <c r="I9" s="27"/>
    </row>
    <row r="10" spans="1:9">
      <c r="A10" s="532"/>
      <c r="B10" s="533" t="s">
        <v>429</v>
      </c>
      <c r="C10" s="532"/>
      <c r="D10" s="532"/>
      <c r="H10" s="20"/>
      <c r="I10" s="27"/>
    </row>
    <row r="11" spans="1:9">
      <c r="A11" s="532"/>
      <c r="B11" s="532" t="s">
        <v>430</v>
      </c>
      <c r="C11" s="532"/>
      <c r="D11" s="532"/>
      <c r="I11" s="27"/>
    </row>
    <row r="12" spans="1:9">
      <c r="A12" s="532"/>
      <c r="B12" s="532" t="s">
        <v>431</v>
      </c>
      <c r="C12" s="532"/>
      <c r="D12" s="532"/>
      <c r="H12" s="20"/>
      <c r="I12" s="27"/>
    </row>
    <row r="13" spans="1:9">
      <c r="A13" s="532"/>
      <c r="B13" s="532" t="s">
        <v>432</v>
      </c>
      <c r="C13" s="532"/>
      <c r="D13" s="532"/>
      <c r="I13" s="27"/>
    </row>
    <row r="14" spans="1:9">
      <c r="A14" s="532"/>
      <c r="B14" s="532" t="s">
        <v>433</v>
      </c>
      <c r="C14" s="532"/>
      <c r="D14" s="532"/>
      <c r="H14" s="20"/>
      <c r="I14" s="27"/>
    </row>
    <row r="15" spans="1:9">
      <c r="A15" s="532"/>
      <c r="B15" s="532"/>
      <c r="C15" s="532"/>
      <c r="D15" s="532"/>
      <c r="I15" s="27"/>
    </row>
    <row r="16" spans="1:9">
      <c r="A16" s="13"/>
      <c r="B16" s="26"/>
      <c r="C16" s="13"/>
      <c r="D16" s="13"/>
      <c r="H16" s="20"/>
      <c r="I16" s="27"/>
    </row>
    <row r="17" spans="1:9">
      <c r="A17" s="13"/>
      <c r="B17" s="26"/>
      <c r="C17" s="13"/>
      <c r="D17" s="13"/>
      <c r="I17" s="27"/>
    </row>
    <row r="18" spans="1:9">
      <c r="A18" s="13"/>
      <c r="B18" s="26"/>
      <c r="C18" s="13"/>
      <c r="D18" s="13"/>
      <c r="H18" s="20"/>
      <c r="I18" s="27"/>
    </row>
    <row r="19" spans="1:9">
      <c r="A19" s="26"/>
      <c r="B19" s="26"/>
      <c r="C19" s="26"/>
      <c r="D19" s="26"/>
      <c r="I19" s="27"/>
    </row>
    <row r="20" spans="1:9">
      <c r="H20" s="20"/>
      <c r="I20" s="27"/>
    </row>
    <row r="21" spans="1:9">
      <c r="G21" s="27"/>
    </row>
    <row r="22" spans="1:9">
      <c r="F22" s="20"/>
      <c r="G22" s="27"/>
    </row>
    <row r="23" spans="1:9">
      <c r="G23" s="27"/>
    </row>
    <row r="24" spans="1:9">
      <c r="F24" s="20"/>
      <c r="G24" s="27"/>
    </row>
    <row r="26" spans="1:9">
      <c r="H26" s="20"/>
    </row>
    <row r="28" spans="1:9">
      <c r="H28" s="20"/>
    </row>
  </sheetData>
  <sortState xmlns:xlrd2="http://schemas.microsoft.com/office/spreadsheetml/2017/richdata2" ref="D2:E24">
    <sortCondition descending="1" ref="E2:E24"/>
  </sortState>
  <pageMargins left="1.27" right="0.28000000000000003" top="0.67" bottom="0.14000000000000001" header="0.3" footer="0.1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S50"/>
  <sheetViews>
    <sheetView tabSelected="1" workbookViewId="0">
      <pane ySplit="4" topLeftCell="A37" activePane="bottomLeft" state="frozen"/>
      <selection pane="bottomLeft" activeCell="AE12" sqref="AE12"/>
    </sheetView>
  </sheetViews>
  <sheetFormatPr defaultColWidth="9.109375" defaultRowHeight="21"/>
  <cols>
    <col min="1" max="1" width="3" style="118" customWidth="1"/>
    <col min="2" max="2" width="13.5546875" style="105" customWidth="1"/>
    <col min="3" max="3" width="4.33203125" style="105" customWidth="1"/>
    <col min="4" max="4" width="4.109375" style="105" customWidth="1"/>
    <col min="5" max="5" width="5.33203125" style="105" bestFit="1" customWidth="1"/>
    <col min="6" max="6" width="3.6640625" style="105" customWidth="1"/>
    <col min="7" max="7" width="4.5546875" style="105" customWidth="1"/>
    <col min="8" max="8" width="4.88671875" style="105" customWidth="1"/>
    <col min="9" max="9" width="5.33203125" style="105" bestFit="1" customWidth="1"/>
    <col min="10" max="10" width="3.6640625" style="105" customWidth="1"/>
    <col min="11" max="11" width="4.6640625" style="105" customWidth="1"/>
    <col min="12" max="12" width="5" style="105" customWidth="1"/>
    <col min="13" max="13" width="5.33203125" style="105" bestFit="1" customWidth="1"/>
    <col min="14" max="14" width="3.6640625" style="126" customWidth="1"/>
    <col min="15" max="16" width="4.5546875" style="105" customWidth="1"/>
    <col min="17" max="17" width="4.33203125" style="105" customWidth="1"/>
    <col min="18" max="18" width="3.6640625" style="105" customWidth="1"/>
    <col min="19" max="19" width="4.109375" style="105" customWidth="1"/>
    <col min="20" max="20" width="4.5546875" style="105" customWidth="1"/>
    <col min="21" max="21" width="4.44140625" style="105" customWidth="1"/>
    <col min="22" max="22" width="3.6640625" style="105" customWidth="1"/>
    <col min="23" max="23" width="4.88671875" style="105" customWidth="1"/>
    <col min="24" max="24" width="4.5546875" style="105" customWidth="1"/>
    <col min="25" max="25" width="4.109375" style="105" customWidth="1"/>
    <col min="26" max="26" width="3.6640625" style="105" customWidth="1"/>
    <col min="27" max="27" width="6.6640625" style="105" bestFit="1" customWidth="1"/>
    <col min="28" max="28" width="4.6640625" style="105" customWidth="1"/>
    <col min="29" max="32" width="9.109375" style="105"/>
    <col min="33" max="33" width="4.44140625" style="105" bestFit="1" customWidth="1"/>
    <col min="34" max="35" width="20.44140625" style="105" customWidth="1"/>
    <col min="36" max="16384" width="9.109375" style="105"/>
  </cols>
  <sheetData>
    <row r="1" spans="1:71" s="102" customFormat="1" ht="27" customHeight="1">
      <c r="A1" s="427" t="s">
        <v>416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</row>
    <row r="2" spans="1:71" s="102" customFormat="1" ht="1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20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</row>
    <row r="3" spans="1:71" ht="21" customHeight="1">
      <c r="A3" s="431" t="s">
        <v>290</v>
      </c>
      <c r="B3" s="431" t="s">
        <v>9</v>
      </c>
      <c r="C3" s="428" t="s">
        <v>284</v>
      </c>
      <c r="D3" s="429"/>
      <c r="E3" s="429"/>
      <c r="F3" s="430"/>
      <c r="G3" s="428" t="s">
        <v>285</v>
      </c>
      <c r="H3" s="429"/>
      <c r="I3" s="429"/>
      <c r="J3" s="430"/>
      <c r="K3" s="428" t="s">
        <v>286</v>
      </c>
      <c r="L3" s="429"/>
      <c r="M3" s="429"/>
      <c r="N3" s="430"/>
      <c r="O3" s="428" t="s">
        <v>287</v>
      </c>
      <c r="P3" s="429"/>
      <c r="Q3" s="429"/>
      <c r="R3" s="430"/>
      <c r="S3" s="428" t="s">
        <v>288</v>
      </c>
      <c r="T3" s="429"/>
      <c r="U3" s="429"/>
      <c r="V3" s="430"/>
      <c r="W3" s="428" t="s">
        <v>289</v>
      </c>
      <c r="X3" s="429"/>
      <c r="Y3" s="429"/>
      <c r="Z3" s="430"/>
      <c r="AA3" s="433" t="s">
        <v>13</v>
      </c>
      <c r="AB3" s="434"/>
    </row>
    <row r="4" spans="1:71" ht="21" customHeight="1">
      <c r="A4" s="432"/>
      <c r="B4" s="432"/>
      <c r="C4" s="106" t="s">
        <v>230</v>
      </c>
      <c r="D4" s="106" t="s">
        <v>231</v>
      </c>
      <c r="E4" s="106" t="s">
        <v>232</v>
      </c>
      <c r="F4" s="106" t="s">
        <v>291</v>
      </c>
      <c r="G4" s="106" t="s">
        <v>230</v>
      </c>
      <c r="H4" s="106" t="s">
        <v>231</v>
      </c>
      <c r="I4" s="106" t="s">
        <v>232</v>
      </c>
      <c r="J4" s="106" t="s">
        <v>291</v>
      </c>
      <c r="K4" s="106" t="s">
        <v>230</v>
      </c>
      <c r="L4" s="106" t="s">
        <v>231</v>
      </c>
      <c r="M4" s="106" t="s">
        <v>232</v>
      </c>
      <c r="N4" s="121" t="s">
        <v>291</v>
      </c>
      <c r="O4" s="106" t="s">
        <v>230</v>
      </c>
      <c r="P4" s="106" t="s">
        <v>231</v>
      </c>
      <c r="Q4" s="106" t="s">
        <v>232</v>
      </c>
      <c r="R4" s="106" t="s">
        <v>291</v>
      </c>
      <c r="S4" s="106" t="s">
        <v>230</v>
      </c>
      <c r="T4" s="106" t="s">
        <v>231</v>
      </c>
      <c r="U4" s="106" t="s">
        <v>232</v>
      </c>
      <c r="V4" s="106" t="s">
        <v>291</v>
      </c>
      <c r="W4" s="106" t="s">
        <v>230</v>
      </c>
      <c r="X4" s="106" t="s">
        <v>231</v>
      </c>
      <c r="Y4" s="106" t="s">
        <v>232</v>
      </c>
      <c r="Z4" s="106" t="s">
        <v>291</v>
      </c>
      <c r="AA4" s="107" t="s">
        <v>339</v>
      </c>
      <c r="AB4" s="108" t="s">
        <v>291</v>
      </c>
    </row>
    <row r="5" spans="1:71" ht="21" customHeight="1">
      <c r="A5" s="109"/>
      <c r="B5" s="110" t="s">
        <v>372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22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71" ht="21" customHeight="1">
      <c r="A6" s="113">
        <v>1</v>
      </c>
      <c r="B6" s="114" t="s">
        <v>249</v>
      </c>
      <c r="C6" s="100">
        <v>294</v>
      </c>
      <c r="D6" s="100">
        <v>134</v>
      </c>
      <c r="E6" s="100">
        <v>428</v>
      </c>
      <c r="F6" s="100">
        <v>12</v>
      </c>
      <c r="G6" s="100">
        <v>289</v>
      </c>
      <c r="H6" s="100">
        <v>142</v>
      </c>
      <c r="I6" s="100">
        <v>431</v>
      </c>
      <c r="J6" s="100">
        <v>12</v>
      </c>
      <c r="K6" s="100">
        <v>276</v>
      </c>
      <c r="L6" s="100">
        <v>152</v>
      </c>
      <c r="M6" s="100">
        <v>428</v>
      </c>
      <c r="N6" s="100">
        <v>12</v>
      </c>
      <c r="O6" s="100">
        <v>255</v>
      </c>
      <c r="P6" s="100">
        <v>171</v>
      </c>
      <c r="Q6" s="100">
        <v>426</v>
      </c>
      <c r="R6" s="100">
        <v>12</v>
      </c>
      <c r="S6" s="100">
        <v>257</v>
      </c>
      <c r="T6" s="100">
        <v>174</v>
      </c>
      <c r="U6" s="100">
        <v>431</v>
      </c>
      <c r="V6" s="100">
        <v>12</v>
      </c>
      <c r="W6" s="100">
        <v>212</v>
      </c>
      <c r="X6" s="100">
        <v>215</v>
      </c>
      <c r="Y6" s="100">
        <v>427</v>
      </c>
      <c r="Z6" s="100">
        <v>12</v>
      </c>
      <c r="AA6" s="115">
        <f>E6+I6+M6+Q6+U6+Y6</f>
        <v>2571</v>
      </c>
      <c r="AB6" s="115">
        <f>F6+J6+N6+R6+V6+Z6</f>
        <v>72</v>
      </c>
    </row>
    <row r="7" spans="1:71" ht="21" customHeight="1">
      <c r="A7" s="45">
        <v>2</v>
      </c>
      <c r="B7" s="115" t="s">
        <v>259</v>
      </c>
      <c r="C7" s="100">
        <v>36</v>
      </c>
      <c r="D7" s="100">
        <v>380</v>
      </c>
      <c r="E7" s="100">
        <v>416</v>
      </c>
      <c r="F7" s="100">
        <v>11</v>
      </c>
      <c r="G7" s="100">
        <v>29</v>
      </c>
      <c r="H7" s="100">
        <v>349</v>
      </c>
      <c r="I7" s="100">
        <v>378</v>
      </c>
      <c r="J7" s="100">
        <v>10</v>
      </c>
      <c r="K7" s="100">
        <v>38</v>
      </c>
      <c r="L7" s="100">
        <v>353</v>
      </c>
      <c r="M7" s="100">
        <v>391</v>
      </c>
      <c r="N7" s="100">
        <v>10</v>
      </c>
      <c r="O7" s="100">
        <v>40</v>
      </c>
      <c r="P7" s="100">
        <v>308</v>
      </c>
      <c r="Q7" s="100">
        <v>348</v>
      </c>
      <c r="R7" s="100">
        <v>10</v>
      </c>
      <c r="S7" s="100">
        <v>38</v>
      </c>
      <c r="T7" s="100">
        <v>278</v>
      </c>
      <c r="U7" s="100">
        <v>316</v>
      </c>
      <c r="V7" s="100">
        <v>9</v>
      </c>
      <c r="W7" s="100">
        <v>23</v>
      </c>
      <c r="X7" s="100">
        <v>281</v>
      </c>
      <c r="Y7" s="100">
        <v>304</v>
      </c>
      <c r="Z7" s="100">
        <v>9</v>
      </c>
      <c r="AA7" s="115">
        <f>E7+I7+M7+Q7+U7+Y7</f>
        <v>2153</v>
      </c>
      <c r="AB7" s="115">
        <f>F7+J7+N7+R7+V7+Z7</f>
        <v>59</v>
      </c>
    </row>
    <row r="8" spans="1:71" ht="21" customHeight="1">
      <c r="A8" s="134">
        <v>3</v>
      </c>
      <c r="B8" s="116" t="s">
        <v>255</v>
      </c>
      <c r="C8" s="100">
        <v>34</v>
      </c>
      <c r="D8" s="100">
        <v>22</v>
      </c>
      <c r="E8" s="100">
        <v>56</v>
      </c>
      <c r="F8" s="100">
        <v>2</v>
      </c>
      <c r="G8" s="100">
        <v>26</v>
      </c>
      <c r="H8" s="100">
        <v>16</v>
      </c>
      <c r="I8" s="100">
        <v>42</v>
      </c>
      <c r="J8" s="100">
        <v>2</v>
      </c>
      <c r="K8" s="100">
        <v>30</v>
      </c>
      <c r="L8" s="100">
        <v>36</v>
      </c>
      <c r="M8" s="100">
        <v>66</v>
      </c>
      <c r="N8" s="100">
        <v>2</v>
      </c>
      <c r="O8" s="100">
        <v>21</v>
      </c>
      <c r="P8" s="100">
        <v>14</v>
      </c>
      <c r="Q8" s="100">
        <v>35</v>
      </c>
      <c r="R8" s="100">
        <v>2</v>
      </c>
      <c r="S8" s="100">
        <v>11</v>
      </c>
      <c r="T8" s="100">
        <v>21</v>
      </c>
      <c r="U8" s="100">
        <v>32</v>
      </c>
      <c r="V8" s="100">
        <v>2</v>
      </c>
      <c r="W8" s="100">
        <v>10</v>
      </c>
      <c r="X8" s="100">
        <v>14</v>
      </c>
      <c r="Y8" s="100">
        <v>24</v>
      </c>
      <c r="Z8" s="100">
        <v>2</v>
      </c>
      <c r="AA8" s="116">
        <f t="shared" ref="AA8:AA50" si="0">E8+I8+M8+Q8+U8+Y8</f>
        <v>255</v>
      </c>
      <c r="AB8" s="115">
        <f t="shared" ref="AB8:AB49" si="1">F8+J8+N8+R8+V8+Z8</f>
        <v>12</v>
      </c>
      <c r="AC8" s="531"/>
    </row>
    <row r="9" spans="1:71" s="115" customFormat="1" ht="21" customHeight="1">
      <c r="A9" s="45">
        <v>4</v>
      </c>
      <c r="B9" s="115" t="s">
        <v>257</v>
      </c>
      <c r="C9" s="100">
        <v>11</v>
      </c>
      <c r="D9" s="100">
        <v>7</v>
      </c>
      <c r="E9" s="100">
        <v>18</v>
      </c>
      <c r="F9" s="100">
        <v>1</v>
      </c>
      <c r="G9" s="100">
        <v>12</v>
      </c>
      <c r="H9" s="100">
        <v>12</v>
      </c>
      <c r="I9" s="100">
        <v>24</v>
      </c>
      <c r="J9" s="100">
        <v>1</v>
      </c>
      <c r="K9" s="100">
        <v>9</v>
      </c>
      <c r="L9" s="100">
        <v>1</v>
      </c>
      <c r="M9" s="100">
        <v>10</v>
      </c>
      <c r="N9" s="100">
        <v>1</v>
      </c>
      <c r="O9" s="100">
        <v>9</v>
      </c>
      <c r="P9" s="100">
        <v>9</v>
      </c>
      <c r="Q9" s="100">
        <v>18</v>
      </c>
      <c r="R9" s="100">
        <v>1</v>
      </c>
      <c r="S9" s="100">
        <v>5</v>
      </c>
      <c r="T9" s="100">
        <v>7</v>
      </c>
      <c r="U9" s="100">
        <v>12</v>
      </c>
      <c r="V9" s="100">
        <v>1</v>
      </c>
      <c r="W9" s="100">
        <v>7</v>
      </c>
      <c r="X9" s="100">
        <v>4</v>
      </c>
      <c r="Y9" s="100">
        <v>11</v>
      </c>
      <c r="Z9" s="100">
        <v>1</v>
      </c>
      <c r="AA9" s="115">
        <f t="shared" si="0"/>
        <v>93</v>
      </c>
      <c r="AB9" s="115">
        <f>F9+J9+N9+R9+V9+Z9</f>
        <v>6</v>
      </c>
      <c r="AC9" s="531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</row>
    <row r="10" spans="1:71" ht="21" customHeight="1">
      <c r="A10" s="113">
        <v>5</v>
      </c>
      <c r="B10" s="114" t="s">
        <v>258</v>
      </c>
      <c r="C10" s="100">
        <v>30</v>
      </c>
      <c r="D10" s="100">
        <v>19</v>
      </c>
      <c r="E10" s="100">
        <v>49</v>
      </c>
      <c r="F10" s="100">
        <v>2</v>
      </c>
      <c r="G10" s="100">
        <v>26</v>
      </c>
      <c r="H10" s="100">
        <v>25</v>
      </c>
      <c r="I10" s="100">
        <v>51</v>
      </c>
      <c r="J10" s="100">
        <v>2</v>
      </c>
      <c r="K10" s="100">
        <v>32</v>
      </c>
      <c r="L10" s="100">
        <v>17</v>
      </c>
      <c r="M10" s="100">
        <v>49</v>
      </c>
      <c r="N10" s="100">
        <v>2</v>
      </c>
      <c r="O10" s="100">
        <v>15</v>
      </c>
      <c r="P10" s="100">
        <v>25</v>
      </c>
      <c r="Q10" s="100">
        <v>40</v>
      </c>
      <c r="R10" s="100">
        <v>2</v>
      </c>
      <c r="S10" s="100">
        <v>23</v>
      </c>
      <c r="T10" s="100">
        <v>27</v>
      </c>
      <c r="U10" s="100">
        <v>50</v>
      </c>
      <c r="V10" s="100">
        <v>2</v>
      </c>
      <c r="W10" s="100">
        <v>24</v>
      </c>
      <c r="X10" s="100">
        <v>18</v>
      </c>
      <c r="Y10" s="100">
        <v>42</v>
      </c>
      <c r="Z10" s="100">
        <v>2</v>
      </c>
      <c r="AA10" s="115">
        <f t="shared" si="0"/>
        <v>281</v>
      </c>
      <c r="AB10" s="115">
        <f t="shared" si="1"/>
        <v>12</v>
      </c>
      <c r="AC10" s="531"/>
    </row>
    <row r="11" spans="1:71" ht="21" customHeight="1">
      <c r="A11" s="424" t="s">
        <v>232</v>
      </c>
      <c r="B11" s="425"/>
      <c r="C11" s="26">
        <f>SUM(C6:C10)</f>
        <v>405</v>
      </c>
      <c r="D11" s="26">
        <f t="shared" ref="D11:AB11" si="2">SUM(D6:D10)</f>
        <v>562</v>
      </c>
      <c r="E11" s="26">
        <f t="shared" si="2"/>
        <v>967</v>
      </c>
      <c r="F11" s="26">
        <f t="shared" si="2"/>
        <v>28</v>
      </c>
      <c r="G11" s="26">
        <f t="shared" si="2"/>
        <v>382</v>
      </c>
      <c r="H11" s="26">
        <f t="shared" si="2"/>
        <v>544</v>
      </c>
      <c r="I11" s="26">
        <f t="shared" si="2"/>
        <v>926</v>
      </c>
      <c r="J11" s="26">
        <f t="shared" si="2"/>
        <v>27</v>
      </c>
      <c r="K11" s="26">
        <f t="shared" si="2"/>
        <v>385</v>
      </c>
      <c r="L11" s="26">
        <f t="shared" si="2"/>
        <v>559</v>
      </c>
      <c r="M11" s="26">
        <f t="shared" si="2"/>
        <v>944</v>
      </c>
      <c r="N11" s="26">
        <f t="shared" si="2"/>
        <v>27</v>
      </c>
      <c r="O11" s="26">
        <f t="shared" si="2"/>
        <v>340</v>
      </c>
      <c r="P11" s="26">
        <f t="shared" si="2"/>
        <v>527</v>
      </c>
      <c r="Q11" s="26">
        <f t="shared" si="2"/>
        <v>867</v>
      </c>
      <c r="R11" s="26">
        <f t="shared" si="2"/>
        <v>27</v>
      </c>
      <c r="S11" s="26">
        <f t="shared" si="2"/>
        <v>334</v>
      </c>
      <c r="T11" s="26">
        <f t="shared" si="2"/>
        <v>507</v>
      </c>
      <c r="U11" s="26">
        <f t="shared" si="2"/>
        <v>841</v>
      </c>
      <c r="V11" s="26">
        <f t="shared" si="2"/>
        <v>26</v>
      </c>
      <c r="W11" s="26">
        <f t="shared" si="2"/>
        <v>276</v>
      </c>
      <c r="X11" s="26">
        <f t="shared" si="2"/>
        <v>532</v>
      </c>
      <c r="Y11" s="26">
        <f t="shared" si="2"/>
        <v>808</v>
      </c>
      <c r="Z11" s="26">
        <f t="shared" si="2"/>
        <v>26</v>
      </c>
      <c r="AA11" s="26">
        <f t="shared" si="2"/>
        <v>5353</v>
      </c>
      <c r="AB11" s="26">
        <f t="shared" si="2"/>
        <v>161</v>
      </c>
    </row>
    <row r="12" spans="1:71" ht="21" customHeight="1">
      <c r="A12" s="109"/>
      <c r="B12" s="110" t="s">
        <v>292</v>
      </c>
    </row>
    <row r="13" spans="1:71" ht="21" customHeight="1">
      <c r="A13" s="45">
        <v>6</v>
      </c>
      <c r="B13" s="115" t="s">
        <v>252</v>
      </c>
      <c r="C13" s="100">
        <v>114</v>
      </c>
      <c r="D13" s="100">
        <v>98</v>
      </c>
      <c r="E13" s="100">
        <v>212</v>
      </c>
      <c r="F13" s="100">
        <v>6</v>
      </c>
      <c r="G13" s="100">
        <v>89</v>
      </c>
      <c r="H13" s="100">
        <v>89</v>
      </c>
      <c r="I13" s="100">
        <v>178</v>
      </c>
      <c r="J13" s="100">
        <v>6</v>
      </c>
      <c r="K13" s="100">
        <v>106</v>
      </c>
      <c r="L13" s="100">
        <v>82</v>
      </c>
      <c r="M13" s="100">
        <v>188</v>
      </c>
      <c r="N13" s="100">
        <v>6</v>
      </c>
      <c r="O13" s="26">
        <v>103</v>
      </c>
      <c r="P13" s="26">
        <v>82</v>
      </c>
      <c r="Q13" s="26">
        <v>185</v>
      </c>
      <c r="R13" s="26">
        <v>5</v>
      </c>
      <c r="S13" s="26">
        <v>71</v>
      </c>
      <c r="T13" s="26">
        <v>86</v>
      </c>
      <c r="U13" s="26">
        <v>157</v>
      </c>
      <c r="V13" s="26">
        <v>5</v>
      </c>
      <c r="W13" s="26">
        <v>70</v>
      </c>
      <c r="X13" s="26">
        <v>74</v>
      </c>
      <c r="Y13" s="26">
        <v>144</v>
      </c>
      <c r="Z13" s="26">
        <v>5</v>
      </c>
      <c r="AA13" s="116">
        <f>E13+I13+M13+Q13+U13+Y13</f>
        <v>1064</v>
      </c>
      <c r="AB13" s="26">
        <v>33</v>
      </c>
    </row>
    <row r="14" spans="1:71" ht="21" customHeight="1">
      <c r="A14" s="45">
        <v>7</v>
      </c>
      <c r="B14" s="115" t="s">
        <v>254</v>
      </c>
      <c r="C14" s="26">
        <v>23</v>
      </c>
      <c r="D14" s="26">
        <v>20</v>
      </c>
      <c r="E14" s="26">
        <v>43</v>
      </c>
      <c r="F14" s="26">
        <v>2</v>
      </c>
      <c r="G14" s="26">
        <v>23</v>
      </c>
      <c r="H14" s="26">
        <v>17</v>
      </c>
      <c r="I14" s="26">
        <v>40</v>
      </c>
      <c r="J14" s="26">
        <v>2</v>
      </c>
      <c r="K14" s="26">
        <v>31</v>
      </c>
      <c r="L14" s="26">
        <v>24</v>
      </c>
      <c r="M14" s="26">
        <v>55</v>
      </c>
      <c r="N14" s="26">
        <v>2</v>
      </c>
      <c r="O14" s="26">
        <v>18</v>
      </c>
      <c r="P14" s="26">
        <v>14</v>
      </c>
      <c r="Q14" s="26">
        <v>32</v>
      </c>
      <c r="R14" s="26">
        <v>2</v>
      </c>
      <c r="S14" s="26">
        <v>9</v>
      </c>
      <c r="T14" s="26">
        <v>9</v>
      </c>
      <c r="U14" s="26">
        <v>18</v>
      </c>
      <c r="V14" s="26">
        <v>2</v>
      </c>
      <c r="W14" s="26">
        <v>19</v>
      </c>
      <c r="X14" s="26">
        <v>11</v>
      </c>
      <c r="Y14" s="26">
        <v>30</v>
      </c>
      <c r="Z14" s="26">
        <v>2</v>
      </c>
      <c r="AA14" s="116">
        <f t="shared" ref="AA14:AA20" si="3">E14+I14+M14+Q14+U14+Y14</f>
        <v>218</v>
      </c>
      <c r="AB14" s="26">
        <v>12</v>
      </c>
    </row>
    <row r="15" spans="1:71" ht="21" customHeight="1">
      <c r="A15" s="45">
        <v>8</v>
      </c>
      <c r="B15" s="115" t="s">
        <v>293</v>
      </c>
      <c r="C15" s="26">
        <v>40</v>
      </c>
      <c r="D15" s="26">
        <v>26</v>
      </c>
      <c r="E15" s="26">
        <v>66</v>
      </c>
      <c r="F15" s="26">
        <v>3</v>
      </c>
      <c r="G15" s="26">
        <v>33</v>
      </c>
      <c r="H15" s="26">
        <v>29</v>
      </c>
      <c r="I15" s="26">
        <v>62</v>
      </c>
      <c r="J15" s="26">
        <v>3</v>
      </c>
      <c r="K15" s="26">
        <v>30</v>
      </c>
      <c r="L15" s="26">
        <v>35</v>
      </c>
      <c r="M15" s="26">
        <v>65</v>
      </c>
      <c r="N15" s="26">
        <v>3</v>
      </c>
      <c r="O15" s="26">
        <v>38</v>
      </c>
      <c r="P15" s="26">
        <v>29</v>
      </c>
      <c r="Q15" s="26">
        <v>67</v>
      </c>
      <c r="R15" s="26">
        <v>3</v>
      </c>
      <c r="S15" s="26">
        <v>24</v>
      </c>
      <c r="T15" s="26">
        <v>27</v>
      </c>
      <c r="U15" s="26">
        <v>51</v>
      </c>
      <c r="V15" s="26">
        <v>3</v>
      </c>
      <c r="W15" s="26">
        <v>26</v>
      </c>
      <c r="X15" s="26">
        <v>21</v>
      </c>
      <c r="Y15" s="26">
        <v>47</v>
      </c>
      <c r="Z15" s="26">
        <v>3</v>
      </c>
      <c r="AA15" s="116">
        <f t="shared" si="3"/>
        <v>358</v>
      </c>
      <c r="AB15" s="26">
        <v>18</v>
      </c>
    </row>
    <row r="16" spans="1:71" ht="21" customHeight="1">
      <c r="A16" s="424" t="s">
        <v>232</v>
      </c>
      <c r="B16" s="425"/>
      <c r="C16" s="115">
        <f>SUM(C13:C15)</f>
        <v>177</v>
      </c>
      <c r="D16" s="115">
        <f t="shared" ref="D16:AB16" si="4">SUM(D13:D15)</f>
        <v>144</v>
      </c>
      <c r="E16" s="115">
        <f t="shared" si="4"/>
        <v>321</v>
      </c>
      <c r="F16" s="115">
        <f t="shared" si="4"/>
        <v>11</v>
      </c>
      <c r="G16" s="115">
        <f t="shared" si="4"/>
        <v>145</v>
      </c>
      <c r="H16" s="115">
        <f t="shared" si="4"/>
        <v>135</v>
      </c>
      <c r="I16" s="115">
        <f t="shared" si="4"/>
        <v>280</v>
      </c>
      <c r="J16" s="115">
        <f t="shared" si="4"/>
        <v>11</v>
      </c>
      <c r="K16" s="115">
        <f t="shared" si="4"/>
        <v>167</v>
      </c>
      <c r="L16" s="115">
        <f t="shared" si="4"/>
        <v>141</v>
      </c>
      <c r="M16" s="115">
        <f t="shared" si="4"/>
        <v>308</v>
      </c>
      <c r="N16" s="115">
        <f t="shared" si="4"/>
        <v>11</v>
      </c>
      <c r="O16" s="115">
        <f t="shared" si="4"/>
        <v>159</v>
      </c>
      <c r="P16" s="115">
        <f t="shared" si="4"/>
        <v>125</v>
      </c>
      <c r="Q16" s="115">
        <f t="shared" si="4"/>
        <v>284</v>
      </c>
      <c r="R16" s="115">
        <f t="shared" si="4"/>
        <v>10</v>
      </c>
      <c r="S16" s="115">
        <f t="shared" si="4"/>
        <v>104</v>
      </c>
      <c r="T16" s="115">
        <f t="shared" si="4"/>
        <v>122</v>
      </c>
      <c r="U16" s="115">
        <f t="shared" si="4"/>
        <v>226</v>
      </c>
      <c r="V16" s="115">
        <f t="shared" si="4"/>
        <v>10</v>
      </c>
      <c r="W16" s="115">
        <f t="shared" si="4"/>
        <v>115</v>
      </c>
      <c r="X16" s="115">
        <f t="shared" si="4"/>
        <v>106</v>
      </c>
      <c r="Y16" s="115">
        <f t="shared" si="4"/>
        <v>221</v>
      </c>
      <c r="Z16" s="115">
        <f t="shared" si="4"/>
        <v>10</v>
      </c>
      <c r="AA16" s="115">
        <f t="shared" si="3"/>
        <v>1640</v>
      </c>
      <c r="AB16" s="115">
        <f t="shared" si="4"/>
        <v>63</v>
      </c>
    </row>
    <row r="17" spans="1:28" ht="21" customHeight="1">
      <c r="A17" s="109"/>
      <c r="B17" s="110" t="s">
        <v>294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25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5"/>
    </row>
    <row r="18" spans="1:28" ht="21" customHeight="1">
      <c r="A18" s="45">
        <v>9</v>
      </c>
      <c r="B18" s="115" t="s">
        <v>251</v>
      </c>
      <c r="C18" s="26">
        <v>88</v>
      </c>
      <c r="D18" s="26">
        <v>97</v>
      </c>
      <c r="E18" s="26">
        <v>185</v>
      </c>
      <c r="F18" s="26">
        <v>6</v>
      </c>
      <c r="G18" s="26">
        <v>112</v>
      </c>
      <c r="H18" s="26">
        <v>102</v>
      </c>
      <c r="I18" s="26">
        <v>214</v>
      </c>
      <c r="J18" s="26">
        <v>7</v>
      </c>
      <c r="K18" s="26">
        <v>98</v>
      </c>
      <c r="L18" s="26">
        <v>102</v>
      </c>
      <c r="M18" s="26">
        <v>200</v>
      </c>
      <c r="N18" s="26">
        <v>6</v>
      </c>
      <c r="O18" s="26">
        <v>89</v>
      </c>
      <c r="P18" s="26">
        <v>107</v>
      </c>
      <c r="Q18" s="26">
        <v>196</v>
      </c>
      <c r="R18" s="26">
        <v>6</v>
      </c>
      <c r="S18" s="26">
        <v>77</v>
      </c>
      <c r="T18" s="26">
        <v>106</v>
      </c>
      <c r="U18" s="26">
        <v>183</v>
      </c>
      <c r="V18" s="26">
        <v>6</v>
      </c>
      <c r="W18" s="26">
        <v>70</v>
      </c>
      <c r="X18" s="26">
        <v>112</v>
      </c>
      <c r="Y18" s="26">
        <v>182</v>
      </c>
      <c r="Z18" s="26">
        <v>6</v>
      </c>
      <c r="AA18" s="115">
        <f t="shared" si="3"/>
        <v>1160</v>
      </c>
      <c r="AB18" s="26">
        <v>37</v>
      </c>
    </row>
    <row r="19" spans="1:28" ht="21" customHeight="1">
      <c r="A19" s="45">
        <v>10</v>
      </c>
      <c r="B19" s="115" t="s">
        <v>260</v>
      </c>
      <c r="C19" s="26">
        <v>30</v>
      </c>
      <c r="D19" s="26">
        <v>25</v>
      </c>
      <c r="E19" s="26">
        <v>55</v>
      </c>
      <c r="F19" s="26">
        <v>2</v>
      </c>
      <c r="G19" s="26">
        <v>12</v>
      </c>
      <c r="H19" s="26">
        <v>22</v>
      </c>
      <c r="I19" s="26">
        <v>34</v>
      </c>
      <c r="J19" s="26">
        <v>2</v>
      </c>
      <c r="K19" s="26">
        <v>31</v>
      </c>
      <c r="L19" s="26">
        <v>19</v>
      </c>
      <c r="M19" s="26">
        <v>50</v>
      </c>
      <c r="N19" s="26">
        <v>2</v>
      </c>
      <c r="O19" s="26">
        <v>25</v>
      </c>
      <c r="P19" s="26">
        <v>29</v>
      </c>
      <c r="Q19" s="26">
        <v>54</v>
      </c>
      <c r="R19" s="26">
        <v>2</v>
      </c>
      <c r="S19" s="26">
        <v>20</v>
      </c>
      <c r="T19" s="26">
        <v>18</v>
      </c>
      <c r="U19" s="26">
        <v>38</v>
      </c>
      <c r="V19" s="26">
        <v>2</v>
      </c>
      <c r="W19" s="26">
        <v>21</v>
      </c>
      <c r="X19" s="26">
        <v>19</v>
      </c>
      <c r="Y19" s="26">
        <v>40</v>
      </c>
      <c r="Z19" s="26">
        <v>2</v>
      </c>
      <c r="AA19" s="115">
        <f t="shared" si="3"/>
        <v>271</v>
      </c>
      <c r="AB19" s="115">
        <f t="shared" si="1"/>
        <v>12</v>
      </c>
    </row>
    <row r="20" spans="1:28" ht="21" customHeight="1">
      <c r="A20" s="424" t="s">
        <v>232</v>
      </c>
      <c r="B20" s="425"/>
      <c r="C20" s="115">
        <f>SUM(C18:C19)</f>
        <v>118</v>
      </c>
      <c r="D20" s="115">
        <f t="shared" ref="D20:Y20" si="5">SUM(D18:D19)</f>
        <v>122</v>
      </c>
      <c r="E20" s="115">
        <f t="shared" si="5"/>
        <v>240</v>
      </c>
      <c r="F20" s="115">
        <f t="shared" si="5"/>
        <v>8</v>
      </c>
      <c r="G20" s="115">
        <f t="shared" si="5"/>
        <v>124</v>
      </c>
      <c r="H20" s="115">
        <f t="shared" si="5"/>
        <v>124</v>
      </c>
      <c r="I20" s="115">
        <f t="shared" si="5"/>
        <v>248</v>
      </c>
      <c r="J20" s="115">
        <f t="shared" si="5"/>
        <v>9</v>
      </c>
      <c r="K20" s="115">
        <f t="shared" si="5"/>
        <v>129</v>
      </c>
      <c r="L20" s="115">
        <f t="shared" si="5"/>
        <v>121</v>
      </c>
      <c r="M20" s="115">
        <f t="shared" si="5"/>
        <v>250</v>
      </c>
      <c r="N20" s="123">
        <f t="shared" si="5"/>
        <v>8</v>
      </c>
      <c r="O20" s="115">
        <f t="shared" si="5"/>
        <v>114</v>
      </c>
      <c r="P20" s="115">
        <f t="shared" si="5"/>
        <v>136</v>
      </c>
      <c r="Q20" s="115">
        <f t="shared" si="5"/>
        <v>250</v>
      </c>
      <c r="R20" s="115">
        <f t="shared" si="5"/>
        <v>8</v>
      </c>
      <c r="S20" s="115">
        <f t="shared" si="5"/>
        <v>97</v>
      </c>
      <c r="T20" s="115">
        <f t="shared" si="5"/>
        <v>124</v>
      </c>
      <c r="U20" s="115">
        <f t="shared" si="5"/>
        <v>221</v>
      </c>
      <c r="V20" s="115">
        <f t="shared" si="5"/>
        <v>8</v>
      </c>
      <c r="W20" s="115">
        <f t="shared" si="5"/>
        <v>91</v>
      </c>
      <c r="X20" s="115">
        <f t="shared" si="5"/>
        <v>131</v>
      </c>
      <c r="Y20" s="115">
        <f t="shared" si="5"/>
        <v>222</v>
      </c>
      <c r="Z20" s="115">
        <f>SUM(Z18:Z19)</f>
        <v>8</v>
      </c>
      <c r="AA20" s="115">
        <f t="shared" si="3"/>
        <v>1431</v>
      </c>
      <c r="AB20" s="115">
        <f t="shared" si="1"/>
        <v>49</v>
      </c>
    </row>
    <row r="21" spans="1:28" ht="21" customHeight="1">
      <c r="A21" s="109"/>
      <c r="B21" s="110" t="s">
        <v>344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22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8" ht="21" customHeight="1">
      <c r="A22" s="45">
        <v>11</v>
      </c>
      <c r="B22" s="115" t="s">
        <v>250</v>
      </c>
      <c r="C22" s="26">
        <v>124</v>
      </c>
      <c r="D22" s="26">
        <v>142</v>
      </c>
      <c r="E22" s="26">
        <v>266</v>
      </c>
      <c r="F22" s="26">
        <v>8</v>
      </c>
      <c r="G22" s="26">
        <v>110</v>
      </c>
      <c r="H22" s="26">
        <v>117</v>
      </c>
      <c r="I22" s="26">
        <v>227</v>
      </c>
      <c r="J22" s="26">
        <v>7</v>
      </c>
      <c r="K22" s="26">
        <v>92</v>
      </c>
      <c r="L22" s="26">
        <v>114</v>
      </c>
      <c r="M22" s="26">
        <v>206</v>
      </c>
      <c r="N22" s="26">
        <v>7</v>
      </c>
      <c r="O22" s="26">
        <v>88</v>
      </c>
      <c r="P22" s="26">
        <v>100</v>
      </c>
      <c r="Q22" s="26">
        <v>188</v>
      </c>
      <c r="R22" s="26">
        <v>6</v>
      </c>
      <c r="S22" s="26">
        <v>96</v>
      </c>
      <c r="T22" s="26">
        <v>119</v>
      </c>
      <c r="U22" s="26">
        <v>215</v>
      </c>
      <c r="V22" s="26">
        <v>6</v>
      </c>
      <c r="W22" s="26">
        <v>72</v>
      </c>
      <c r="X22" s="26">
        <v>121</v>
      </c>
      <c r="Y22" s="26">
        <v>193</v>
      </c>
      <c r="Z22" s="26">
        <v>6</v>
      </c>
      <c r="AA22" s="115">
        <f t="shared" si="0"/>
        <v>1295</v>
      </c>
      <c r="AB22" s="115">
        <f t="shared" si="1"/>
        <v>40</v>
      </c>
    </row>
    <row r="23" spans="1:28" ht="21" customHeight="1">
      <c r="A23" s="45">
        <v>12</v>
      </c>
      <c r="B23" s="115" t="s">
        <v>253</v>
      </c>
      <c r="C23" s="26">
        <v>8</v>
      </c>
      <c r="D23" s="26">
        <v>4</v>
      </c>
      <c r="E23" s="26">
        <v>12</v>
      </c>
      <c r="F23" s="26">
        <v>1</v>
      </c>
      <c r="G23" s="26">
        <v>8</v>
      </c>
      <c r="H23" s="26">
        <v>20</v>
      </c>
      <c r="I23" s="26">
        <v>28</v>
      </c>
      <c r="J23" s="26">
        <v>1</v>
      </c>
      <c r="K23" s="26">
        <v>12</v>
      </c>
      <c r="L23" s="26">
        <v>11</v>
      </c>
      <c r="M23" s="26">
        <v>23</v>
      </c>
      <c r="N23" s="26">
        <v>1</v>
      </c>
      <c r="O23" s="26">
        <v>6</v>
      </c>
      <c r="P23" s="26">
        <v>8</v>
      </c>
      <c r="Q23" s="26">
        <v>14</v>
      </c>
      <c r="R23" s="26">
        <v>1</v>
      </c>
      <c r="S23" s="26">
        <v>6</v>
      </c>
      <c r="T23" s="26">
        <v>5</v>
      </c>
      <c r="U23" s="26">
        <v>11</v>
      </c>
      <c r="V23" s="26">
        <v>1</v>
      </c>
      <c r="W23" s="26">
        <v>4</v>
      </c>
      <c r="X23" s="26">
        <v>6</v>
      </c>
      <c r="Y23" s="26">
        <v>10</v>
      </c>
      <c r="Z23" s="26">
        <v>1</v>
      </c>
      <c r="AA23" s="115">
        <f t="shared" si="0"/>
        <v>98</v>
      </c>
      <c r="AB23" s="115">
        <f t="shared" si="1"/>
        <v>6</v>
      </c>
    </row>
    <row r="24" spans="1:28" ht="25.5" customHeight="1">
      <c r="A24" s="424" t="s">
        <v>232</v>
      </c>
      <c r="B24" s="425"/>
      <c r="C24" s="115">
        <f>SUM(C22:C23)</f>
        <v>132</v>
      </c>
      <c r="D24" s="115">
        <f t="shared" ref="D24:Z24" si="6">SUM(D22:D23)</f>
        <v>146</v>
      </c>
      <c r="E24" s="115">
        <f t="shared" si="6"/>
        <v>278</v>
      </c>
      <c r="F24" s="115">
        <f t="shared" si="6"/>
        <v>9</v>
      </c>
      <c r="G24" s="115">
        <f t="shared" si="6"/>
        <v>118</v>
      </c>
      <c r="H24" s="115">
        <f t="shared" si="6"/>
        <v>137</v>
      </c>
      <c r="I24" s="115">
        <f t="shared" si="6"/>
        <v>255</v>
      </c>
      <c r="J24" s="115">
        <f t="shared" si="6"/>
        <v>8</v>
      </c>
      <c r="K24" s="115">
        <f t="shared" si="6"/>
        <v>104</v>
      </c>
      <c r="L24" s="115">
        <f t="shared" si="6"/>
        <v>125</v>
      </c>
      <c r="M24" s="115">
        <f t="shared" si="6"/>
        <v>229</v>
      </c>
      <c r="N24" s="123">
        <f t="shared" si="6"/>
        <v>8</v>
      </c>
      <c r="O24" s="115">
        <f t="shared" si="6"/>
        <v>94</v>
      </c>
      <c r="P24" s="115">
        <f t="shared" si="6"/>
        <v>108</v>
      </c>
      <c r="Q24" s="115">
        <f t="shared" si="6"/>
        <v>202</v>
      </c>
      <c r="R24" s="115">
        <f t="shared" si="6"/>
        <v>7</v>
      </c>
      <c r="S24" s="115">
        <f t="shared" si="6"/>
        <v>102</v>
      </c>
      <c r="T24" s="115">
        <f t="shared" si="6"/>
        <v>124</v>
      </c>
      <c r="U24" s="115">
        <f t="shared" si="6"/>
        <v>226</v>
      </c>
      <c r="V24" s="115">
        <f t="shared" si="6"/>
        <v>7</v>
      </c>
      <c r="W24" s="115">
        <f t="shared" si="6"/>
        <v>76</v>
      </c>
      <c r="X24" s="115">
        <f t="shared" si="6"/>
        <v>127</v>
      </c>
      <c r="Y24" s="115">
        <f t="shared" si="6"/>
        <v>203</v>
      </c>
      <c r="Z24" s="115">
        <f t="shared" si="6"/>
        <v>7</v>
      </c>
      <c r="AA24" s="115">
        <f t="shared" si="0"/>
        <v>1393</v>
      </c>
      <c r="AB24" s="115">
        <f t="shared" si="1"/>
        <v>46</v>
      </c>
    </row>
    <row r="25" spans="1:28" ht="21" customHeight="1">
      <c r="A25" s="109"/>
      <c r="B25" s="110" t="s">
        <v>295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22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8" ht="21" customHeight="1">
      <c r="A26" s="45">
        <v>13</v>
      </c>
      <c r="B26" s="115" t="s">
        <v>263</v>
      </c>
      <c r="C26" s="26">
        <v>160</v>
      </c>
      <c r="D26" s="26">
        <v>232</v>
      </c>
      <c r="E26" s="26">
        <v>392</v>
      </c>
      <c r="F26" s="26">
        <v>12</v>
      </c>
      <c r="G26" s="26">
        <v>156</v>
      </c>
      <c r="H26" s="26">
        <v>234</v>
      </c>
      <c r="I26" s="26">
        <v>390</v>
      </c>
      <c r="J26" s="26">
        <v>12</v>
      </c>
      <c r="K26" s="26">
        <v>146</v>
      </c>
      <c r="L26" s="26">
        <v>241</v>
      </c>
      <c r="M26" s="26">
        <v>387</v>
      </c>
      <c r="N26" s="26">
        <v>12</v>
      </c>
      <c r="O26" s="26">
        <v>169</v>
      </c>
      <c r="P26" s="26">
        <v>224</v>
      </c>
      <c r="Q26" s="26">
        <v>393</v>
      </c>
      <c r="R26" s="26">
        <v>11</v>
      </c>
      <c r="S26" s="26">
        <v>148</v>
      </c>
      <c r="T26" s="26">
        <v>232</v>
      </c>
      <c r="U26" s="26">
        <v>380</v>
      </c>
      <c r="V26" s="26">
        <v>11</v>
      </c>
      <c r="W26" s="26">
        <v>132</v>
      </c>
      <c r="X26" s="26">
        <v>254</v>
      </c>
      <c r="Y26" s="26">
        <v>386</v>
      </c>
      <c r="Z26" s="26">
        <v>11</v>
      </c>
      <c r="AA26" s="115">
        <f t="shared" si="0"/>
        <v>2328</v>
      </c>
      <c r="AB26" s="115">
        <f t="shared" si="1"/>
        <v>69</v>
      </c>
    </row>
    <row r="27" spans="1:28" ht="21" customHeight="1">
      <c r="A27" s="45">
        <v>14</v>
      </c>
      <c r="B27" s="115" t="s">
        <v>264</v>
      </c>
      <c r="C27" s="26">
        <v>12</v>
      </c>
      <c r="D27" s="26">
        <v>9</v>
      </c>
      <c r="E27" s="26">
        <v>21</v>
      </c>
      <c r="F27" s="26">
        <v>1</v>
      </c>
      <c r="G27" s="26">
        <v>12</v>
      </c>
      <c r="H27" s="26">
        <v>14</v>
      </c>
      <c r="I27" s="26">
        <v>26</v>
      </c>
      <c r="J27" s="26">
        <v>1</v>
      </c>
      <c r="K27" s="26">
        <v>13</v>
      </c>
      <c r="L27" s="26">
        <v>10</v>
      </c>
      <c r="M27" s="26">
        <v>23</v>
      </c>
      <c r="N27" s="26">
        <v>1</v>
      </c>
      <c r="O27" s="26">
        <v>15</v>
      </c>
      <c r="P27" s="26">
        <v>5</v>
      </c>
      <c r="Q27" s="26">
        <v>20</v>
      </c>
      <c r="R27" s="26">
        <v>1</v>
      </c>
      <c r="S27" s="26">
        <v>9</v>
      </c>
      <c r="T27" s="26">
        <v>3</v>
      </c>
      <c r="U27" s="26">
        <v>12</v>
      </c>
      <c r="V27" s="26">
        <v>1</v>
      </c>
      <c r="W27" s="26">
        <v>9</v>
      </c>
      <c r="X27" s="26">
        <v>13</v>
      </c>
      <c r="Y27" s="26">
        <v>22</v>
      </c>
      <c r="Z27" s="26">
        <v>1</v>
      </c>
      <c r="AA27" s="115">
        <f t="shared" si="0"/>
        <v>124</v>
      </c>
      <c r="AB27" s="115">
        <f t="shared" si="1"/>
        <v>6</v>
      </c>
    </row>
    <row r="28" spans="1:28" ht="21" customHeight="1">
      <c r="A28" s="45">
        <v>15</v>
      </c>
      <c r="B28" s="115" t="s">
        <v>267</v>
      </c>
      <c r="C28" s="26">
        <v>10</v>
      </c>
      <c r="D28" s="26">
        <v>11</v>
      </c>
      <c r="E28" s="26">
        <v>21</v>
      </c>
      <c r="F28" s="26">
        <v>1</v>
      </c>
      <c r="G28" s="26">
        <v>12</v>
      </c>
      <c r="H28" s="26">
        <v>6</v>
      </c>
      <c r="I28" s="26">
        <v>18</v>
      </c>
      <c r="J28" s="26">
        <v>1</v>
      </c>
      <c r="K28" s="26">
        <v>13</v>
      </c>
      <c r="L28" s="26">
        <v>10</v>
      </c>
      <c r="M28" s="26">
        <v>23</v>
      </c>
      <c r="N28" s="26">
        <v>1</v>
      </c>
      <c r="O28" s="26">
        <v>9</v>
      </c>
      <c r="P28" s="26">
        <v>5</v>
      </c>
      <c r="Q28" s="26">
        <v>14</v>
      </c>
      <c r="R28" s="26">
        <v>1</v>
      </c>
      <c r="S28" s="26">
        <v>12</v>
      </c>
      <c r="T28" s="26">
        <v>6</v>
      </c>
      <c r="U28" s="26">
        <v>18</v>
      </c>
      <c r="V28" s="26">
        <v>1</v>
      </c>
      <c r="W28" s="26">
        <v>6</v>
      </c>
      <c r="X28" s="26">
        <v>5</v>
      </c>
      <c r="Y28" s="26">
        <v>11</v>
      </c>
      <c r="Z28" s="26">
        <v>1</v>
      </c>
      <c r="AA28" s="115">
        <f t="shared" si="0"/>
        <v>105</v>
      </c>
      <c r="AB28" s="115">
        <f t="shared" si="1"/>
        <v>6</v>
      </c>
    </row>
    <row r="29" spans="1:28" ht="21" customHeight="1">
      <c r="A29" s="45">
        <v>16</v>
      </c>
      <c r="B29" s="115" t="s">
        <v>271</v>
      </c>
      <c r="C29" s="26">
        <v>16</v>
      </c>
      <c r="D29" s="26">
        <v>10</v>
      </c>
      <c r="E29" s="26">
        <v>26</v>
      </c>
      <c r="F29" s="26">
        <v>1</v>
      </c>
      <c r="G29" s="26">
        <v>8</v>
      </c>
      <c r="H29" s="26">
        <v>5</v>
      </c>
      <c r="I29" s="26">
        <v>13</v>
      </c>
      <c r="J29" s="26">
        <v>1</v>
      </c>
      <c r="K29" s="26">
        <v>11</v>
      </c>
      <c r="L29" s="26">
        <v>11</v>
      </c>
      <c r="M29" s="26">
        <v>22</v>
      </c>
      <c r="N29" s="26">
        <v>1</v>
      </c>
      <c r="O29" s="26">
        <v>15</v>
      </c>
      <c r="P29" s="26">
        <v>8</v>
      </c>
      <c r="Q29" s="26">
        <v>23</v>
      </c>
      <c r="R29" s="26">
        <v>1</v>
      </c>
      <c r="S29" s="26">
        <v>10</v>
      </c>
      <c r="T29" s="26">
        <v>2</v>
      </c>
      <c r="U29" s="26">
        <v>12</v>
      </c>
      <c r="V29" s="26">
        <v>1</v>
      </c>
      <c r="W29" s="26">
        <v>3</v>
      </c>
      <c r="X29" s="26">
        <v>7</v>
      </c>
      <c r="Y29" s="26">
        <v>10</v>
      </c>
      <c r="Z29" s="26">
        <v>1</v>
      </c>
      <c r="AA29" s="115">
        <f t="shared" si="0"/>
        <v>106</v>
      </c>
      <c r="AB29" s="115">
        <f t="shared" si="1"/>
        <v>6</v>
      </c>
    </row>
    <row r="30" spans="1:28" ht="21" customHeight="1">
      <c r="A30" s="424" t="s">
        <v>232</v>
      </c>
      <c r="B30" s="425"/>
      <c r="C30" s="115">
        <f>SUM(C26:C29)</f>
        <v>198</v>
      </c>
      <c r="D30" s="115">
        <f t="shared" ref="D30:Z30" si="7">SUM(D26:D29)</f>
        <v>262</v>
      </c>
      <c r="E30" s="115">
        <f t="shared" si="7"/>
        <v>460</v>
      </c>
      <c r="F30" s="115">
        <f t="shared" si="7"/>
        <v>15</v>
      </c>
      <c r="G30" s="115">
        <f t="shared" si="7"/>
        <v>188</v>
      </c>
      <c r="H30" s="115">
        <f t="shared" si="7"/>
        <v>259</v>
      </c>
      <c r="I30" s="115">
        <f t="shared" si="7"/>
        <v>447</v>
      </c>
      <c r="J30" s="115">
        <f t="shared" si="7"/>
        <v>15</v>
      </c>
      <c r="K30" s="115">
        <f t="shared" si="7"/>
        <v>183</v>
      </c>
      <c r="L30" s="115">
        <f t="shared" si="7"/>
        <v>272</v>
      </c>
      <c r="M30" s="115">
        <f t="shared" si="7"/>
        <v>455</v>
      </c>
      <c r="N30" s="123">
        <f t="shared" si="7"/>
        <v>15</v>
      </c>
      <c r="O30" s="115">
        <f t="shared" si="7"/>
        <v>208</v>
      </c>
      <c r="P30" s="115">
        <f t="shared" si="7"/>
        <v>242</v>
      </c>
      <c r="Q30" s="115">
        <f t="shared" si="7"/>
        <v>450</v>
      </c>
      <c r="R30" s="115">
        <f t="shared" si="7"/>
        <v>14</v>
      </c>
      <c r="S30" s="115">
        <f t="shared" si="7"/>
        <v>179</v>
      </c>
      <c r="T30" s="115">
        <f t="shared" si="7"/>
        <v>243</v>
      </c>
      <c r="U30" s="115">
        <f t="shared" si="7"/>
        <v>422</v>
      </c>
      <c r="V30" s="115">
        <f t="shared" si="7"/>
        <v>14</v>
      </c>
      <c r="W30" s="115">
        <f t="shared" si="7"/>
        <v>150</v>
      </c>
      <c r="X30" s="115">
        <f t="shared" si="7"/>
        <v>279</v>
      </c>
      <c r="Y30" s="115">
        <f t="shared" si="7"/>
        <v>429</v>
      </c>
      <c r="Z30" s="115">
        <f t="shared" si="7"/>
        <v>14</v>
      </c>
      <c r="AA30" s="115">
        <f t="shared" si="0"/>
        <v>2663</v>
      </c>
      <c r="AB30" s="115">
        <f t="shared" si="1"/>
        <v>87</v>
      </c>
    </row>
    <row r="31" spans="1:28" ht="21" customHeight="1">
      <c r="A31" s="109"/>
      <c r="B31" s="110" t="s">
        <v>296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22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8" ht="21" customHeight="1">
      <c r="A32" s="45">
        <v>17</v>
      </c>
      <c r="B32" s="115" t="s">
        <v>273</v>
      </c>
      <c r="C32" s="26">
        <v>77</v>
      </c>
      <c r="D32" s="26">
        <v>83</v>
      </c>
      <c r="E32" s="26">
        <v>160</v>
      </c>
      <c r="F32" s="26">
        <v>5</v>
      </c>
      <c r="G32" s="26">
        <v>98</v>
      </c>
      <c r="H32" s="26">
        <v>72</v>
      </c>
      <c r="I32" s="26">
        <v>170</v>
      </c>
      <c r="J32" s="26">
        <v>5</v>
      </c>
      <c r="K32" s="26">
        <v>74</v>
      </c>
      <c r="L32" s="26">
        <v>77</v>
      </c>
      <c r="M32" s="26">
        <v>151</v>
      </c>
      <c r="N32" s="26">
        <v>5</v>
      </c>
      <c r="O32" s="26">
        <v>50</v>
      </c>
      <c r="P32" s="26">
        <v>59</v>
      </c>
      <c r="Q32" s="26">
        <v>109</v>
      </c>
      <c r="R32" s="26">
        <v>3</v>
      </c>
      <c r="S32" s="26">
        <v>60</v>
      </c>
      <c r="T32" s="26">
        <v>56</v>
      </c>
      <c r="U32" s="26">
        <v>116</v>
      </c>
      <c r="V32" s="26">
        <v>3</v>
      </c>
      <c r="W32" s="26">
        <v>43</v>
      </c>
      <c r="X32" s="26">
        <v>39</v>
      </c>
      <c r="Y32" s="26">
        <v>82</v>
      </c>
      <c r="Z32" s="26">
        <v>4</v>
      </c>
      <c r="AA32" s="115">
        <f t="shared" si="0"/>
        <v>788</v>
      </c>
      <c r="AB32" s="115">
        <f t="shared" si="1"/>
        <v>25</v>
      </c>
    </row>
    <row r="33" spans="1:28" ht="21" customHeight="1">
      <c r="A33" s="424" t="s">
        <v>232</v>
      </c>
      <c r="B33" s="425"/>
      <c r="C33" s="115">
        <f>C32</f>
        <v>77</v>
      </c>
      <c r="D33" s="115">
        <f t="shared" ref="D33:Z33" si="8">D32</f>
        <v>83</v>
      </c>
      <c r="E33" s="115">
        <f t="shared" si="8"/>
        <v>160</v>
      </c>
      <c r="F33" s="115">
        <f t="shared" si="8"/>
        <v>5</v>
      </c>
      <c r="G33" s="115">
        <f t="shared" si="8"/>
        <v>98</v>
      </c>
      <c r="H33" s="115">
        <f t="shared" si="8"/>
        <v>72</v>
      </c>
      <c r="I33" s="115">
        <f t="shared" si="8"/>
        <v>170</v>
      </c>
      <c r="J33" s="115">
        <f t="shared" si="8"/>
        <v>5</v>
      </c>
      <c r="K33" s="115">
        <f t="shared" si="8"/>
        <v>74</v>
      </c>
      <c r="L33" s="115">
        <f t="shared" si="8"/>
        <v>77</v>
      </c>
      <c r="M33" s="115">
        <f t="shared" si="8"/>
        <v>151</v>
      </c>
      <c r="N33" s="123">
        <f t="shared" si="8"/>
        <v>5</v>
      </c>
      <c r="O33" s="115">
        <f t="shared" si="8"/>
        <v>50</v>
      </c>
      <c r="P33" s="115">
        <f t="shared" si="8"/>
        <v>59</v>
      </c>
      <c r="Q33" s="115">
        <f t="shared" si="8"/>
        <v>109</v>
      </c>
      <c r="R33" s="115">
        <f t="shared" si="8"/>
        <v>3</v>
      </c>
      <c r="S33" s="115">
        <f t="shared" si="8"/>
        <v>60</v>
      </c>
      <c r="T33" s="115">
        <f t="shared" si="8"/>
        <v>56</v>
      </c>
      <c r="U33" s="115">
        <f t="shared" si="8"/>
        <v>116</v>
      </c>
      <c r="V33" s="115">
        <f t="shared" si="8"/>
        <v>3</v>
      </c>
      <c r="W33" s="115">
        <f t="shared" si="8"/>
        <v>43</v>
      </c>
      <c r="X33" s="115">
        <f t="shared" si="8"/>
        <v>39</v>
      </c>
      <c r="Y33" s="115">
        <f t="shared" si="8"/>
        <v>82</v>
      </c>
      <c r="Z33" s="115">
        <f t="shared" si="8"/>
        <v>4</v>
      </c>
      <c r="AA33" s="115">
        <f t="shared" si="0"/>
        <v>788</v>
      </c>
      <c r="AB33" s="115">
        <f t="shared" si="1"/>
        <v>25</v>
      </c>
    </row>
    <row r="34" spans="1:28" ht="21" customHeight="1">
      <c r="A34" s="109"/>
      <c r="B34" s="110" t="s">
        <v>297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22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8" ht="21" customHeight="1">
      <c r="A35" s="45">
        <v>18</v>
      </c>
      <c r="B35" s="115" t="s">
        <v>261</v>
      </c>
      <c r="C35" s="26">
        <v>143</v>
      </c>
      <c r="D35" s="26">
        <v>126</v>
      </c>
      <c r="E35" s="26">
        <v>269</v>
      </c>
      <c r="F35" s="26">
        <v>7</v>
      </c>
      <c r="G35" s="26">
        <v>127</v>
      </c>
      <c r="H35" s="26">
        <v>139</v>
      </c>
      <c r="I35" s="26">
        <v>266</v>
      </c>
      <c r="J35" s="26">
        <v>7</v>
      </c>
      <c r="K35" s="26">
        <v>111</v>
      </c>
      <c r="L35" s="26">
        <v>124</v>
      </c>
      <c r="M35" s="26">
        <v>235</v>
      </c>
      <c r="N35" s="26">
        <v>7</v>
      </c>
      <c r="O35" s="26">
        <v>95</v>
      </c>
      <c r="P35" s="26">
        <v>143</v>
      </c>
      <c r="Q35" s="26">
        <v>238</v>
      </c>
      <c r="R35" s="26">
        <v>6</v>
      </c>
      <c r="S35" s="26">
        <v>82</v>
      </c>
      <c r="T35" s="26">
        <v>120</v>
      </c>
      <c r="U35" s="26">
        <v>202</v>
      </c>
      <c r="V35" s="26">
        <v>6</v>
      </c>
      <c r="W35" s="26">
        <v>71</v>
      </c>
      <c r="X35" s="26">
        <v>134</v>
      </c>
      <c r="Y35" s="26">
        <v>205</v>
      </c>
      <c r="Z35" s="26">
        <v>6</v>
      </c>
      <c r="AA35" s="115">
        <f t="shared" si="0"/>
        <v>1415</v>
      </c>
      <c r="AB35" s="115">
        <f t="shared" si="1"/>
        <v>39</v>
      </c>
    </row>
    <row r="36" spans="1:28" ht="21" customHeight="1">
      <c r="A36" s="45">
        <v>19</v>
      </c>
      <c r="B36" s="115" t="s">
        <v>272</v>
      </c>
      <c r="C36" s="26">
        <v>25</v>
      </c>
      <c r="D36" s="26">
        <v>22</v>
      </c>
      <c r="E36" s="26">
        <v>47</v>
      </c>
      <c r="F36" s="26">
        <v>2</v>
      </c>
      <c r="G36" s="26">
        <v>21</v>
      </c>
      <c r="H36" s="26">
        <v>25</v>
      </c>
      <c r="I36" s="26">
        <v>46</v>
      </c>
      <c r="J36" s="26">
        <v>2</v>
      </c>
      <c r="K36" s="26">
        <v>23</v>
      </c>
      <c r="L36" s="26">
        <v>17</v>
      </c>
      <c r="M36" s="26">
        <v>40</v>
      </c>
      <c r="N36" s="26">
        <v>2</v>
      </c>
      <c r="O36" s="26">
        <v>12</v>
      </c>
      <c r="P36" s="26">
        <v>19</v>
      </c>
      <c r="Q36" s="26">
        <v>31</v>
      </c>
      <c r="R36" s="26">
        <v>2</v>
      </c>
      <c r="S36" s="26">
        <v>12</v>
      </c>
      <c r="T36" s="26">
        <v>13</v>
      </c>
      <c r="U36" s="26">
        <v>25</v>
      </c>
      <c r="V36" s="26">
        <v>2</v>
      </c>
      <c r="W36" s="26">
        <v>28</v>
      </c>
      <c r="X36" s="26">
        <v>18</v>
      </c>
      <c r="Y36" s="26">
        <v>46</v>
      </c>
      <c r="Z36" s="26">
        <v>2</v>
      </c>
      <c r="AA36" s="115">
        <f t="shared" si="0"/>
        <v>235</v>
      </c>
      <c r="AB36" s="115">
        <f t="shared" si="1"/>
        <v>12</v>
      </c>
    </row>
    <row r="37" spans="1:28" ht="21" customHeight="1">
      <c r="A37" s="45">
        <v>20</v>
      </c>
      <c r="B37" s="115" t="s">
        <v>268</v>
      </c>
      <c r="C37" s="26">
        <v>29</v>
      </c>
      <c r="D37" s="26">
        <v>25</v>
      </c>
      <c r="E37" s="26">
        <v>54</v>
      </c>
      <c r="F37" s="26">
        <v>2</v>
      </c>
      <c r="G37" s="26">
        <v>22</v>
      </c>
      <c r="H37" s="26">
        <v>25</v>
      </c>
      <c r="I37" s="26">
        <v>47</v>
      </c>
      <c r="J37" s="26">
        <v>2</v>
      </c>
      <c r="K37" s="26">
        <v>31</v>
      </c>
      <c r="L37" s="26">
        <v>20</v>
      </c>
      <c r="M37" s="26">
        <v>51</v>
      </c>
      <c r="N37" s="26">
        <v>2</v>
      </c>
      <c r="O37" s="26">
        <v>8</v>
      </c>
      <c r="P37" s="26">
        <v>21</v>
      </c>
      <c r="Q37" s="26">
        <v>29</v>
      </c>
      <c r="R37" s="26">
        <v>2</v>
      </c>
      <c r="S37" s="26">
        <v>17</v>
      </c>
      <c r="T37" s="26">
        <v>24</v>
      </c>
      <c r="U37" s="26">
        <v>41</v>
      </c>
      <c r="V37" s="26">
        <v>2</v>
      </c>
      <c r="W37" s="26">
        <v>16</v>
      </c>
      <c r="X37" s="26">
        <v>20</v>
      </c>
      <c r="Y37" s="26">
        <v>36</v>
      </c>
      <c r="Z37" s="26">
        <v>2</v>
      </c>
      <c r="AA37" s="115">
        <f t="shared" si="0"/>
        <v>258</v>
      </c>
      <c r="AB37" s="115">
        <f t="shared" si="1"/>
        <v>12</v>
      </c>
    </row>
    <row r="38" spans="1:28" ht="21" customHeight="1">
      <c r="A38" s="45">
        <v>21</v>
      </c>
      <c r="B38" s="115" t="s">
        <v>269</v>
      </c>
      <c r="C38" s="26">
        <v>29</v>
      </c>
      <c r="D38" s="26">
        <v>30</v>
      </c>
      <c r="E38" s="26">
        <v>59</v>
      </c>
      <c r="F38" s="26">
        <v>2</v>
      </c>
      <c r="G38" s="26">
        <v>55</v>
      </c>
      <c r="H38" s="26">
        <v>27</v>
      </c>
      <c r="I38" s="26">
        <v>82</v>
      </c>
      <c r="J38" s="26">
        <v>2</v>
      </c>
      <c r="K38" s="26">
        <v>38</v>
      </c>
      <c r="L38" s="26">
        <v>32</v>
      </c>
      <c r="M38" s="26">
        <v>70</v>
      </c>
      <c r="N38" s="26">
        <v>2</v>
      </c>
      <c r="O38" s="26">
        <v>24</v>
      </c>
      <c r="P38" s="26">
        <v>22</v>
      </c>
      <c r="Q38" s="26">
        <v>46</v>
      </c>
      <c r="R38" s="26">
        <v>2</v>
      </c>
      <c r="S38" s="26">
        <v>22</v>
      </c>
      <c r="T38" s="26">
        <v>28</v>
      </c>
      <c r="U38" s="26">
        <v>50</v>
      </c>
      <c r="V38" s="26">
        <v>2</v>
      </c>
      <c r="W38" s="26">
        <v>32</v>
      </c>
      <c r="X38" s="26">
        <v>28</v>
      </c>
      <c r="Y38" s="26">
        <v>60</v>
      </c>
      <c r="Z38" s="26">
        <v>2</v>
      </c>
      <c r="AA38" s="115">
        <f t="shared" si="0"/>
        <v>367</v>
      </c>
      <c r="AB38" s="115">
        <f t="shared" si="1"/>
        <v>12</v>
      </c>
    </row>
    <row r="39" spans="1:28" ht="21" customHeight="1">
      <c r="A39" s="424" t="s">
        <v>232</v>
      </c>
      <c r="B39" s="425"/>
      <c r="C39" s="115">
        <f>SUM(C35:C38)</f>
        <v>226</v>
      </c>
      <c r="D39" s="115">
        <f t="shared" ref="D39:AB39" si="9">SUM(D35:D38)</f>
        <v>203</v>
      </c>
      <c r="E39" s="115">
        <f t="shared" si="9"/>
        <v>429</v>
      </c>
      <c r="F39" s="115">
        <f t="shared" si="9"/>
        <v>13</v>
      </c>
      <c r="G39" s="115">
        <f t="shared" si="9"/>
        <v>225</v>
      </c>
      <c r="H39" s="115">
        <f t="shared" si="9"/>
        <v>216</v>
      </c>
      <c r="I39" s="115">
        <f t="shared" si="9"/>
        <v>441</v>
      </c>
      <c r="J39" s="115">
        <f t="shared" si="9"/>
        <v>13</v>
      </c>
      <c r="K39" s="115">
        <f t="shared" si="9"/>
        <v>203</v>
      </c>
      <c r="L39" s="115">
        <f t="shared" si="9"/>
        <v>193</v>
      </c>
      <c r="M39" s="115">
        <f t="shared" si="9"/>
        <v>396</v>
      </c>
      <c r="N39" s="115">
        <f t="shared" si="9"/>
        <v>13</v>
      </c>
      <c r="O39" s="115">
        <f t="shared" si="9"/>
        <v>139</v>
      </c>
      <c r="P39" s="115">
        <f t="shared" si="9"/>
        <v>205</v>
      </c>
      <c r="Q39" s="115">
        <f t="shared" si="9"/>
        <v>344</v>
      </c>
      <c r="R39" s="115">
        <f t="shared" si="9"/>
        <v>12</v>
      </c>
      <c r="S39" s="115">
        <f t="shared" si="9"/>
        <v>133</v>
      </c>
      <c r="T39" s="115">
        <f t="shared" si="9"/>
        <v>185</v>
      </c>
      <c r="U39" s="115">
        <f t="shared" si="9"/>
        <v>318</v>
      </c>
      <c r="V39" s="115">
        <f t="shared" si="9"/>
        <v>12</v>
      </c>
      <c r="W39" s="115">
        <f t="shared" si="9"/>
        <v>147</v>
      </c>
      <c r="X39" s="115">
        <f t="shared" si="9"/>
        <v>200</v>
      </c>
      <c r="Y39" s="115">
        <f t="shared" si="9"/>
        <v>347</v>
      </c>
      <c r="Z39" s="115">
        <f t="shared" si="9"/>
        <v>12</v>
      </c>
      <c r="AA39" s="115">
        <f t="shared" si="9"/>
        <v>2275</v>
      </c>
      <c r="AB39" s="115">
        <f t="shared" si="9"/>
        <v>75</v>
      </c>
    </row>
    <row r="40" spans="1:28" ht="21" customHeight="1">
      <c r="A40" s="109"/>
      <c r="B40" s="110" t="s">
        <v>298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22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8" ht="21" customHeight="1">
      <c r="A41" s="45">
        <v>22</v>
      </c>
      <c r="B41" s="115" t="s">
        <v>274</v>
      </c>
      <c r="C41" s="26">
        <v>147</v>
      </c>
      <c r="D41" s="26">
        <v>173</v>
      </c>
      <c r="E41" s="26">
        <v>320</v>
      </c>
      <c r="F41" s="26">
        <v>8</v>
      </c>
      <c r="G41" s="26">
        <v>144</v>
      </c>
      <c r="H41" s="26">
        <v>167</v>
      </c>
      <c r="I41" s="26">
        <v>311</v>
      </c>
      <c r="J41" s="26">
        <v>8</v>
      </c>
      <c r="K41" s="26">
        <v>122</v>
      </c>
      <c r="L41" s="26">
        <v>139</v>
      </c>
      <c r="M41" s="26">
        <v>261</v>
      </c>
      <c r="N41" s="26">
        <v>8</v>
      </c>
      <c r="O41" s="26">
        <v>152</v>
      </c>
      <c r="P41" s="26">
        <v>140</v>
      </c>
      <c r="Q41" s="26">
        <v>292</v>
      </c>
      <c r="R41" s="26">
        <v>8</v>
      </c>
      <c r="S41" s="26">
        <v>116</v>
      </c>
      <c r="T41" s="26">
        <v>153</v>
      </c>
      <c r="U41" s="26">
        <v>269</v>
      </c>
      <c r="V41" s="26">
        <v>8</v>
      </c>
      <c r="W41" s="26">
        <v>144</v>
      </c>
      <c r="X41" s="26">
        <v>158</v>
      </c>
      <c r="Y41" s="26">
        <v>302</v>
      </c>
      <c r="Z41" s="26">
        <v>8</v>
      </c>
      <c r="AA41" s="115">
        <f t="shared" si="0"/>
        <v>1755</v>
      </c>
      <c r="AB41" s="115">
        <f t="shared" si="1"/>
        <v>48</v>
      </c>
    </row>
    <row r="42" spans="1:28" ht="21" customHeight="1">
      <c r="A42" s="45">
        <v>23</v>
      </c>
      <c r="B42" s="115" t="s">
        <v>275</v>
      </c>
      <c r="C42" s="26">
        <v>35</v>
      </c>
      <c r="D42" s="26">
        <v>15</v>
      </c>
      <c r="E42" s="26">
        <v>50</v>
      </c>
      <c r="F42" s="26">
        <v>2</v>
      </c>
      <c r="G42" s="26">
        <v>22</v>
      </c>
      <c r="H42" s="26">
        <v>20</v>
      </c>
      <c r="I42" s="26">
        <v>42</v>
      </c>
      <c r="J42" s="26">
        <v>2</v>
      </c>
      <c r="K42" s="26">
        <v>19</v>
      </c>
      <c r="L42" s="26">
        <v>22</v>
      </c>
      <c r="M42" s="26">
        <v>41</v>
      </c>
      <c r="N42" s="26">
        <v>2</v>
      </c>
      <c r="O42" s="26">
        <v>9</v>
      </c>
      <c r="P42" s="26">
        <v>14</v>
      </c>
      <c r="Q42" s="26">
        <v>23</v>
      </c>
      <c r="R42" s="26">
        <v>1</v>
      </c>
      <c r="S42" s="26">
        <v>19</v>
      </c>
      <c r="T42" s="26">
        <v>7</v>
      </c>
      <c r="U42" s="26">
        <v>26</v>
      </c>
      <c r="V42" s="26">
        <v>2</v>
      </c>
      <c r="W42" s="26">
        <v>13</v>
      </c>
      <c r="X42" s="26">
        <v>15</v>
      </c>
      <c r="Y42" s="26">
        <v>28</v>
      </c>
      <c r="Z42" s="26">
        <v>2</v>
      </c>
      <c r="AA42" s="115">
        <f t="shared" si="0"/>
        <v>210</v>
      </c>
      <c r="AB42" s="115">
        <f t="shared" si="1"/>
        <v>11</v>
      </c>
    </row>
    <row r="43" spans="1:28" ht="21" customHeight="1">
      <c r="A43" s="424" t="s">
        <v>232</v>
      </c>
      <c r="B43" s="425"/>
      <c r="C43" s="116">
        <f>SUM(C41:C42)</f>
        <v>182</v>
      </c>
      <c r="D43" s="116">
        <f t="shared" ref="D43:Z43" si="10">SUM(D41:D42)</f>
        <v>188</v>
      </c>
      <c r="E43" s="116">
        <f t="shared" si="10"/>
        <v>370</v>
      </c>
      <c r="F43" s="116">
        <f t="shared" si="10"/>
        <v>10</v>
      </c>
      <c r="G43" s="116">
        <f t="shared" si="10"/>
        <v>166</v>
      </c>
      <c r="H43" s="116">
        <f t="shared" si="10"/>
        <v>187</v>
      </c>
      <c r="I43" s="116">
        <f t="shared" si="10"/>
        <v>353</v>
      </c>
      <c r="J43" s="116">
        <f t="shared" si="10"/>
        <v>10</v>
      </c>
      <c r="K43" s="116">
        <f t="shared" si="10"/>
        <v>141</v>
      </c>
      <c r="L43" s="116">
        <f t="shared" si="10"/>
        <v>161</v>
      </c>
      <c r="M43" s="116">
        <f t="shared" si="10"/>
        <v>302</v>
      </c>
      <c r="N43" s="124">
        <f t="shared" si="10"/>
        <v>10</v>
      </c>
      <c r="O43" s="116">
        <f t="shared" si="10"/>
        <v>161</v>
      </c>
      <c r="P43" s="116">
        <f t="shared" si="10"/>
        <v>154</v>
      </c>
      <c r="Q43" s="116">
        <f t="shared" si="10"/>
        <v>315</v>
      </c>
      <c r="R43" s="116">
        <f t="shared" si="10"/>
        <v>9</v>
      </c>
      <c r="S43" s="116">
        <f t="shared" si="10"/>
        <v>135</v>
      </c>
      <c r="T43" s="116">
        <f t="shared" si="10"/>
        <v>160</v>
      </c>
      <c r="U43" s="116">
        <f t="shared" si="10"/>
        <v>295</v>
      </c>
      <c r="V43" s="116">
        <f t="shared" si="10"/>
        <v>10</v>
      </c>
      <c r="W43" s="116">
        <f t="shared" si="10"/>
        <v>157</v>
      </c>
      <c r="X43" s="116">
        <f t="shared" si="10"/>
        <v>173</v>
      </c>
      <c r="Y43" s="116">
        <f t="shared" si="10"/>
        <v>330</v>
      </c>
      <c r="Z43" s="116">
        <f t="shared" si="10"/>
        <v>10</v>
      </c>
      <c r="AA43" s="115">
        <f t="shared" si="0"/>
        <v>1965</v>
      </c>
      <c r="AB43" s="115">
        <f t="shared" si="1"/>
        <v>59</v>
      </c>
    </row>
    <row r="44" spans="1:28" ht="21" customHeight="1">
      <c r="A44" s="109"/>
      <c r="B44" s="110" t="s">
        <v>299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22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</row>
    <row r="45" spans="1:28" ht="21" customHeight="1">
      <c r="A45" s="45">
        <v>24</v>
      </c>
      <c r="B45" s="115" t="s">
        <v>262</v>
      </c>
      <c r="C45" s="26">
        <v>162</v>
      </c>
      <c r="D45" s="26">
        <v>140</v>
      </c>
      <c r="E45" s="26">
        <v>302</v>
      </c>
      <c r="F45" s="26">
        <v>8</v>
      </c>
      <c r="G45" s="26">
        <v>122</v>
      </c>
      <c r="H45" s="26">
        <v>137</v>
      </c>
      <c r="I45" s="26">
        <v>259</v>
      </c>
      <c r="J45" s="26">
        <v>8</v>
      </c>
      <c r="K45" s="26">
        <v>132</v>
      </c>
      <c r="L45" s="26">
        <v>114</v>
      </c>
      <c r="M45" s="26">
        <v>246</v>
      </c>
      <c r="N45" s="26">
        <v>8</v>
      </c>
      <c r="O45" s="26">
        <v>107</v>
      </c>
      <c r="P45" s="26">
        <v>118</v>
      </c>
      <c r="Q45" s="26">
        <v>225</v>
      </c>
      <c r="R45" s="26">
        <v>6</v>
      </c>
      <c r="S45" s="26">
        <v>59</v>
      </c>
      <c r="T45" s="26">
        <v>114</v>
      </c>
      <c r="U45" s="26">
        <v>173</v>
      </c>
      <c r="V45" s="26">
        <v>6</v>
      </c>
      <c r="W45" s="26">
        <v>83</v>
      </c>
      <c r="X45" s="26">
        <v>102</v>
      </c>
      <c r="Y45" s="26">
        <v>185</v>
      </c>
      <c r="Z45" s="26">
        <v>6</v>
      </c>
      <c r="AA45" s="115">
        <f t="shared" si="0"/>
        <v>1390</v>
      </c>
      <c r="AB45" s="115">
        <f t="shared" si="1"/>
        <v>42</v>
      </c>
    </row>
    <row r="46" spans="1:28" ht="21" customHeight="1">
      <c r="A46" s="45">
        <v>25</v>
      </c>
      <c r="B46" s="115" t="s">
        <v>266</v>
      </c>
      <c r="C46" s="26">
        <v>10</v>
      </c>
      <c r="D46" s="26">
        <v>17</v>
      </c>
      <c r="E46" s="26">
        <v>27</v>
      </c>
      <c r="F46" s="26">
        <v>1</v>
      </c>
      <c r="G46" s="26">
        <v>8</v>
      </c>
      <c r="H46" s="26">
        <v>4</v>
      </c>
      <c r="I46" s="26">
        <v>12</v>
      </c>
      <c r="J46" s="26">
        <v>1</v>
      </c>
      <c r="K46" s="26">
        <v>6</v>
      </c>
      <c r="L46" s="26">
        <v>12</v>
      </c>
      <c r="M46" s="26">
        <v>18</v>
      </c>
      <c r="N46" s="26">
        <v>1</v>
      </c>
      <c r="O46" s="26">
        <v>9</v>
      </c>
      <c r="P46" s="26">
        <v>8</v>
      </c>
      <c r="Q46" s="26">
        <v>17</v>
      </c>
      <c r="R46" s="26">
        <v>1</v>
      </c>
      <c r="S46" s="26">
        <v>10</v>
      </c>
      <c r="T46" s="26">
        <v>6</v>
      </c>
      <c r="U46" s="26">
        <v>16</v>
      </c>
      <c r="V46" s="26">
        <v>1</v>
      </c>
      <c r="W46" s="26">
        <v>7</v>
      </c>
      <c r="X46" s="26">
        <v>5</v>
      </c>
      <c r="Y46" s="26">
        <v>12</v>
      </c>
      <c r="Z46" s="26">
        <v>1</v>
      </c>
      <c r="AA46" s="115">
        <f t="shared" si="0"/>
        <v>102</v>
      </c>
      <c r="AB46" s="115">
        <f t="shared" si="1"/>
        <v>6</v>
      </c>
    </row>
    <row r="47" spans="1:28" ht="21" customHeight="1">
      <c r="A47" s="45">
        <v>26</v>
      </c>
      <c r="B47" s="115" t="s">
        <v>265</v>
      </c>
      <c r="C47" s="26">
        <v>62</v>
      </c>
      <c r="D47" s="26">
        <v>42</v>
      </c>
      <c r="E47" s="26">
        <v>104</v>
      </c>
      <c r="F47" s="26">
        <v>3</v>
      </c>
      <c r="G47" s="26">
        <v>59</v>
      </c>
      <c r="H47" s="26">
        <v>45</v>
      </c>
      <c r="I47" s="26">
        <v>104</v>
      </c>
      <c r="J47" s="26">
        <v>3</v>
      </c>
      <c r="K47" s="26">
        <v>52</v>
      </c>
      <c r="L47" s="26">
        <v>51</v>
      </c>
      <c r="M47" s="26">
        <v>103</v>
      </c>
      <c r="N47" s="26">
        <v>3</v>
      </c>
      <c r="O47" s="26">
        <v>26</v>
      </c>
      <c r="P47" s="26">
        <v>29</v>
      </c>
      <c r="Q47" s="26">
        <v>55</v>
      </c>
      <c r="R47" s="26">
        <v>3</v>
      </c>
      <c r="S47" s="26">
        <v>27</v>
      </c>
      <c r="T47" s="26">
        <v>36</v>
      </c>
      <c r="U47" s="26">
        <v>63</v>
      </c>
      <c r="V47" s="26">
        <v>3</v>
      </c>
      <c r="W47" s="26">
        <v>29</v>
      </c>
      <c r="X47" s="26">
        <v>34</v>
      </c>
      <c r="Y47" s="26">
        <v>63</v>
      </c>
      <c r="Z47" s="26">
        <v>3</v>
      </c>
      <c r="AA47" s="115">
        <f t="shared" si="0"/>
        <v>492</v>
      </c>
      <c r="AB47" s="115">
        <f t="shared" si="1"/>
        <v>18</v>
      </c>
    </row>
    <row r="48" spans="1:28" ht="21" customHeight="1">
      <c r="A48" s="45">
        <v>27</v>
      </c>
      <c r="B48" s="115" t="s">
        <v>270</v>
      </c>
      <c r="C48" s="26">
        <v>19</v>
      </c>
      <c r="D48" s="26">
        <v>22</v>
      </c>
      <c r="E48" s="26">
        <v>41</v>
      </c>
      <c r="F48" s="26">
        <v>1</v>
      </c>
      <c r="G48" s="26">
        <v>16</v>
      </c>
      <c r="H48" s="26">
        <v>17</v>
      </c>
      <c r="I48" s="26">
        <v>33</v>
      </c>
      <c r="J48" s="26">
        <v>2</v>
      </c>
      <c r="K48" s="26">
        <v>12</v>
      </c>
      <c r="L48" s="26">
        <v>8</v>
      </c>
      <c r="M48" s="26">
        <v>20</v>
      </c>
      <c r="N48" s="26">
        <v>2</v>
      </c>
      <c r="O48" s="26">
        <v>11</v>
      </c>
      <c r="P48" s="26">
        <v>14</v>
      </c>
      <c r="Q48" s="26">
        <v>25</v>
      </c>
      <c r="R48" s="26">
        <v>2</v>
      </c>
      <c r="S48" s="26">
        <v>3</v>
      </c>
      <c r="T48" s="26">
        <v>9</v>
      </c>
      <c r="U48" s="26">
        <v>12</v>
      </c>
      <c r="V48" s="26">
        <v>2</v>
      </c>
      <c r="W48" s="26">
        <v>5</v>
      </c>
      <c r="X48" s="26">
        <v>8</v>
      </c>
      <c r="Y48" s="26">
        <v>13</v>
      </c>
      <c r="Z48" s="26">
        <v>2</v>
      </c>
      <c r="AA48" s="115">
        <f t="shared" si="0"/>
        <v>144</v>
      </c>
      <c r="AB48" s="115">
        <f t="shared" si="1"/>
        <v>11</v>
      </c>
    </row>
    <row r="49" spans="1:28" ht="21" customHeight="1">
      <c r="A49" s="424" t="s">
        <v>232</v>
      </c>
      <c r="B49" s="425"/>
      <c r="C49" s="115">
        <f>SUM(C45:C48)</f>
        <v>253</v>
      </c>
      <c r="D49" s="115">
        <f t="shared" ref="D49:Z49" si="11">SUM(D45:D48)</f>
        <v>221</v>
      </c>
      <c r="E49" s="115">
        <f t="shared" si="11"/>
        <v>474</v>
      </c>
      <c r="F49" s="115">
        <f t="shared" si="11"/>
        <v>13</v>
      </c>
      <c r="G49" s="115">
        <f t="shared" si="11"/>
        <v>205</v>
      </c>
      <c r="H49" s="115">
        <f t="shared" si="11"/>
        <v>203</v>
      </c>
      <c r="I49" s="115">
        <f t="shared" si="11"/>
        <v>408</v>
      </c>
      <c r="J49" s="115">
        <f t="shared" si="11"/>
        <v>14</v>
      </c>
      <c r="K49" s="115">
        <f t="shared" si="11"/>
        <v>202</v>
      </c>
      <c r="L49" s="115">
        <f t="shared" si="11"/>
        <v>185</v>
      </c>
      <c r="M49" s="115">
        <f t="shared" si="11"/>
        <v>387</v>
      </c>
      <c r="N49" s="123">
        <f t="shared" si="11"/>
        <v>14</v>
      </c>
      <c r="O49" s="115">
        <f t="shared" si="11"/>
        <v>153</v>
      </c>
      <c r="P49" s="115">
        <f t="shared" si="11"/>
        <v>169</v>
      </c>
      <c r="Q49" s="115">
        <f t="shared" si="11"/>
        <v>322</v>
      </c>
      <c r="R49" s="115">
        <f t="shared" si="11"/>
        <v>12</v>
      </c>
      <c r="S49" s="115">
        <f t="shared" si="11"/>
        <v>99</v>
      </c>
      <c r="T49" s="115">
        <f t="shared" si="11"/>
        <v>165</v>
      </c>
      <c r="U49" s="115">
        <f t="shared" si="11"/>
        <v>264</v>
      </c>
      <c r="V49" s="115">
        <f t="shared" si="11"/>
        <v>12</v>
      </c>
      <c r="W49" s="115">
        <f t="shared" si="11"/>
        <v>124</v>
      </c>
      <c r="X49" s="115">
        <f t="shared" si="11"/>
        <v>149</v>
      </c>
      <c r="Y49" s="115">
        <f t="shared" si="11"/>
        <v>273</v>
      </c>
      <c r="Z49" s="115">
        <f t="shared" si="11"/>
        <v>12</v>
      </c>
      <c r="AA49" s="115">
        <f t="shared" si="0"/>
        <v>2128</v>
      </c>
      <c r="AB49" s="115">
        <f t="shared" si="1"/>
        <v>77</v>
      </c>
    </row>
    <row r="50" spans="1:28">
      <c r="A50" s="426" t="s">
        <v>356</v>
      </c>
      <c r="B50" s="426"/>
      <c r="C50" s="119">
        <f t="shared" ref="C50:Z50" si="12">C11+C16+C20+C24+C30+C33+C39+C43+C49</f>
        <v>1768</v>
      </c>
      <c r="D50" s="119">
        <f t="shared" si="12"/>
        <v>1931</v>
      </c>
      <c r="E50" s="119">
        <f t="shared" si="12"/>
        <v>3699</v>
      </c>
      <c r="F50" s="119">
        <f t="shared" si="12"/>
        <v>112</v>
      </c>
      <c r="G50" s="119">
        <f t="shared" si="12"/>
        <v>1651</v>
      </c>
      <c r="H50" s="119">
        <f t="shared" si="12"/>
        <v>1877</v>
      </c>
      <c r="I50" s="119">
        <f t="shared" si="12"/>
        <v>3528</v>
      </c>
      <c r="J50" s="119">
        <f t="shared" si="12"/>
        <v>112</v>
      </c>
      <c r="K50" s="119">
        <f t="shared" si="12"/>
        <v>1588</v>
      </c>
      <c r="L50" s="119">
        <f t="shared" si="12"/>
        <v>1834</v>
      </c>
      <c r="M50" s="119">
        <f t="shared" si="12"/>
        <v>3422</v>
      </c>
      <c r="N50" s="127">
        <f t="shared" si="12"/>
        <v>111</v>
      </c>
      <c r="O50" s="119">
        <f t="shared" si="12"/>
        <v>1418</v>
      </c>
      <c r="P50" s="119">
        <f t="shared" si="12"/>
        <v>1725</v>
      </c>
      <c r="Q50" s="119">
        <f t="shared" si="12"/>
        <v>3143</v>
      </c>
      <c r="R50" s="119">
        <f t="shared" si="12"/>
        <v>102</v>
      </c>
      <c r="S50" s="119">
        <f t="shared" si="12"/>
        <v>1243</v>
      </c>
      <c r="T50" s="119">
        <f t="shared" si="12"/>
        <v>1686</v>
      </c>
      <c r="U50" s="119">
        <f t="shared" si="12"/>
        <v>2929</v>
      </c>
      <c r="V50" s="119">
        <f t="shared" si="12"/>
        <v>102</v>
      </c>
      <c r="W50" s="119">
        <f t="shared" si="12"/>
        <v>1179</v>
      </c>
      <c r="X50" s="119">
        <f t="shared" si="12"/>
        <v>1736</v>
      </c>
      <c r="Y50" s="119">
        <f t="shared" si="12"/>
        <v>2915</v>
      </c>
      <c r="Z50" s="115">
        <f t="shared" si="12"/>
        <v>103</v>
      </c>
      <c r="AA50" s="115">
        <f t="shared" si="0"/>
        <v>19636</v>
      </c>
      <c r="AB50" s="115">
        <f>F50+J50+N50+R50+V50+Z50</f>
        <v>642</v>
      </c>
    </row>
  </sheetData>
  <mergeCells count="20">
    <mergeCell ref="A11:B11"/>
    <mergeCell ref="A16:B16"/>
    <mergeCell ref="A20:B20"/>
    <mergeCell ref="A24:B24"/>
    <mergeCell ref="A30:B30"/>
    <mergeCell ref="A1:AB1"/>
    <mergeCell ref="C3:F3"/>
    <mergeCell ref="G3:J3"/>
    <mergeCell ref="K3:N3"/>
    <mergeCell ref="O3:R3"/>
    <mergeCell ref="S3:V3"/>
    <mergeCell ref="W3:Z3"/>
    <mergeCell ref="B3:B4"/>
    <mergeCell ref="A3:A4"/>
    <mergeCell ref="AA3:AB3"/>
    <mergeCell ref="A33:B33"/>
    <mergeCell ref="A39:B39"/>
    <mergeCell ref="A43:B43"/>
    <mergeCell ref="A49:B49"/>
    <mergeCell ref="A50:B50"/>
  </mergeCells>
  <pageMargins left="1.02" right="0.14000000000000001" top="0.71" bottom="0.49" header="0.6" footer="0.31496062992125984"/>
  <pageSetup paperSize="9" orientation="landscape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U19"/>
  <sheetViews>
    <sheetView zoomScaleNormal="100" workbookViewId="0">
      <selection activeCell="V11" sqref="V11"/>
    </sheetView>
  </sheetViews>
  <sheetFormatPr defaultRowHeight="21"/>
  <cols>
    <col min="1" max="1" width="4.109375" style="80" customWidth="1"/>
    <col min="2" max="2" width="9.6640625" style="80" bestFit="1" customWidth="1"/>
    <col min="3" max="3" width="6" style="80" bestFit="1" customWidth="1"/>
    <col min="4" max="4" width="6.33203125" style="80" bestFit="1" customWidth="1"/>
    <col min="5" max="5" width="6" style="80" bestFit="1" customWidth="1"/>
    <col min="6" max="7" width="6.109375" style="80" bestFit="1" customWidth="1"/>
    <col min="8" max="8" width="6.33203125" style="80" bestFit="1" customWidth="1"/>
    <col min="9" max="9" width="7" style="80" bestFit="1" customWidth="1"/>
    <col min="10" max="10" width="6.33203125" style="80" bestFit="1" customWidth="1"/>
    <col min="11" max="11" width="6" style="80" bestFit="1" customWidth="1"/>
    <col min="12" max="14" width="6.109375" style="80" bestFit="1" customWidth="1"/>
    <col min="15" max="15" width="6.33203125" style="80" bestFit="1" customWidth="1"/>
    <col min="16" max="16" width="7" style="80" bestFit="1" customWidth="1"/>
    <col min="17" max="17" width="8.5546875" style="80" bestFit="1" customWidth="1"/>
    <col min="18" max="250" width="9" style="80"/>
    <col min="251" max="251" width="4.109375" style="80" customWidth="1"/>
    <col min="252" max="252" width="11.44140625" style="80" customWidth="1"/>
    <col min="253" max="258" width="7.109375" style="80" customWidth="1"/>
    <col min="259" max="259" width="8.44140625" style="80" customWidth="1"/>
    <col min="260" max="266" width="6.88671875" style="80" customWidth="1"/>
    <col min="267" max="267" width="9" style="80" customWidth="1"/>
    <col min="268" max="506" width="9" style="80"/>
    <col min="507" max="507" width="4.109375" style="80" customWidth="1"/>
    <col min="508" max="508" width="11.44140625" style="80" customWidth="1"/>
    <col min="509" max="514" width="7.109375" style="80" customWidth="1"/>
    <col min="515" max="515" width="8.44140625" style="80" customWidth="1"/>
    <col min="516" max="522" width="6.88671875" style="80" customWidth="1"/>
    <col min="523" max="523" width="9" style="80" customWidth="1"/>
    <col min="524" max="762" width="9" style="80"/>
    <col min="763" max="763" width="4.109375" style="80" customWidth="1"/>
    <col min="764" max="764" width="11.44140625" style="80" customWidth="1"/>
    <col min="765" max="770" width="7.109375" style="80" customWidth="1"/>
    <col min="771" max="771" width="8.44140625" style="80" customWidth="1"/>
    <col min="772" max="778" width="6.88671875" style="80" customWidth="1"/>
    <col min="779" max="779" width="9" style="80" customWidth="1"/>
    <col min="780" max="1018" width="9" style="80"/>
    <col min="1019" max="1019" width="4.109375" style="80" customWidth="1"/>
    <col min="1020" max="1020" width="11.44140625" style="80" customWidth="1"/>
    <col min="1021" max="1026" width="7.109375" style="80" customWidth="1"/>
    <col min="1027" max="1027" width="8.44140625" style="80" customWidth="1"/>
    <col min="1028" max="1034" width="6.88671875" style="80" customWidth="1"/>
    <col min="1035" max="1035" width="9" style="80" customWidth="1"/>
    <col min="1036" max="1274" width="9" style="80"/>
    <col min="1275" max="1275" width="4.109375" style="80" customWidth="1"/>
    <col min="1276" max="1276" width="11.44140625" style="80" customWidth="1"/>
    <col min="1277" max="1282" width="7.109375" style="80" customWidth="1"/>
    <col min="1283" max="1283" width="8.44140625" style="80" customWidth="1"/>
    <col min="1284" max="1290" width="6.88671875" style="80" customWidth="1"/>
    <col min="1291" max="1291" width="9" style="80" customWidth="1"/>
    <col min="1292" max="1530" width="9" style="80"/>
    <col min="1531" max="1531" width="4.109375" style="80" customWidth="1"/>
    <col min="1532" max="1532" width="11.44140625" style="80" customWidth="1"/>
    <col min="1533" max="1538" width="7.109375" style="80" customWidth="1"/>
    <col min="1539" max="1539" width="8.44140625" style="80" customWidth="1"/>
    <col min="1540" max="1546" width="6.88671875" style="80" customWidth="1"/>
    <col min="1547" max="1547" width="9" style="80" customWidth="1"/>
    <col min="1548" max="1786" width="9" style="80"/>
    <col min="1787" max="1787" width="4.109375" style="80" customWidth="1"/>
    <col min="1788" max="1788" width="11.44140625" style="80" customWidth="1"/>
    <col min="1789" max="1794" width="7.109375" style="80" customWidth="1"/>
    <col min="1795" max="1795" width="8.44140625" style="80" customWidth="1"/>
    <col min="1796" max="1802" width="6.88671875" style="80" customWidth="1"/>
    <col min="1803" max="1803" width="9" style="80" customWidth="1"/>
    <col min="1804" max="2042" width="9" style="80"/>
    <col min="2043" max="2043" width="4.109375" style="80" customWidth="1"/>
    <col min="2044" max="2044" width="11.44140625" style="80" customWidth="1"/>
    <col min="2045" max="2050" width="7.109375" style="80" customWidth="1"/>
    <col min="2051" max="2051" width="8.44140625" style="80" customWidth="1"/>
    <col min="2052" max="2058" width="6.88671875" style="80" customWidth="1"/>
    <col min="2059" max="2059" width="9" style="80" customWidth="1"/>
    <col min="2060" max="2298" width="9" style="80"/>
    <col min="2299" max="2299" width="4.109375" style="80" customWidth="1"/>
    <col min="2300" max="2300" width="11.44140625" style="80" customWidth="1"/>
    <col min="2301" max="2306" width="7.109375" style="80" customWidth="1"/>
    <col min="2307" max="2307" width="8.44140625" style="80" customWidth="1"/>
    <col min="2308" max="2314" width="6.88671875" style="80" customWidth="1"/>
    <col min="2315" max="2315" width="9" style="80" customWidth="1"/>
    <col min="2316" max="2554" width="9" style="80"/>
    <col min="2555" max="2555" width="4.109375" style="80" customWidth="1"/>
    <col min="2556" max="2556" width="11.44140625" style="80" customWidth="1"/>
    <col min="2557" max="2562" width="7.109375" style="80" customWidth="1"/>
    <col min="2563" max="2563" width="8.44140625" style="80" customWidth="1"/>
    <col min="2564" max="2570" width="6.88671875" style="80" customWidth="1"/>
    <col min="2571" max="2571" width="9" style="80" customWidth="1"/>
    <col min="2572" max="2810" width="9" style="80"/>
    <col min="2811" max="2811" width="4.109375" style="80" customWidth="1"/>
    <col min="2812" max="2812" width="11.44140625" style="80" customWidth="1"/>
    <col min="2813" max="2818" width="7.109375" style="80" customWidth="1"/>
    <col min="2819" max="2819" width="8.44140625" style="80" customWidth="1"/>
    <col min="2820" max="2826" width="6.88671875" style="80" customWidth="1"/>
    <col min="2827" max="2827" width="9" style="80" customWidth="1"/>
    <col min="2828" max="3066" width="9" style="80"/>
    <col min="3067" max="3067" width="4.109375" style="80" customWidth="1"/>
    <col min="3068" max="3068" width="11.44140625" style="80" customWidth="1"/>
    <col min="3069" max="3074" width="7.109375" style="80" customWidth="1"/>
    <col min="3075" max="3075" width="8.44140625" style="80" customWidth="1"/>
    <col min="3076" max="3082" width="6.88671875" style="80" customWidth="1"/>
    <col min="3083" max="3083" width="9" style="80" customWidth="1"/>
    <col min="3084" max="3322" width="9" style="80"/>
    <col min="3323" max="3323" width="4.109375" style="80" customWidth="1"/>
    <col min="3324" max="3324" width="11.44140625" style="80" customWidth="1"/>
    <col min="3325" max="3330" width="7.109375" style="80" customWidth="1"/>
    <col min="3331" max="3331" width="8.44140625" style="80" customWidth="1"/>
    <col min="3332" max="3338" width="6.88671875" style="80" customWidth="1"/>
    <col min="3339" max="3339" width="9" style="80" customWidth="1"/>
    <col min="3340" max="3578" width="9" style="80"/>
    <col min="3579" max="3579" width="4.109375" style="80" customWidth="1"/>
    <col min="3580" max="3580" width="11.44140625" style="80" customWidth="1"/>
    <col min="3581" max="3586" width="7.109375" style="80" customWidth="1"/>
    <col min="3587" max="3587" width="8.44140625" style="80" customWidth="1"/>
    <col min="3588" max="3594" width="6.88671875" style="80" customWidth="1"/>
    <col min="3595" max="3595" width="9" style="80" customWidth="1"/>
    <col min="3596" max="3834" width="9" style="80"/>
    <col min="3835" max="3835" width="4.109375" style="80" customWidth="1"/>
    <col min="3836" max="3836" width="11.44140625" style="80" customWidth="1"/>
    <col min="3837" max="3842" width="7.109375" style="80" customWidth="1"/>
    <col min="3843" max="3843" width="8.44140625" style="80" customWidth="1"/>
    <col min="3844" max="3850" width="6.88671875" style="80" customWidth="1"/>
    <col min="3851" max="3851" width="9" style="80" customWidth="1"/>
    <col min="3852" max="4090" width="9" style="80"/>
    <col min="4091" max="4091" width="4.109375" style="80" customWidth="1"/>
    <col min="4092" max="4092" width="11.44140625" style="80" customWidth="1"/>
    <col min="4093" max="4098" width="7.109375" style="80" customWidth="1"/>
    <col min="4099" max="4099" width="8.44140625" style="80" customWidth="1"/>
    <col min="4100" max="4106" width="6.88671875" style="80" customWidth="1"/>
    <col min="4107" max="4107" width="9" style="80" customWidth="1"/>
    <col min="4108" max="4346" width="9" style="80"/>
    <col min="4347" max="4347" width="4.109375" style="80" customWidth="1"/>
    <col min="4348" max="4348" width="11.44140625" style="80" customWidth="1"/>
    <col min="4349" max="4354" width="7.109375" style="80" customWidth="1"/>
    <col min="4355" max="4355" width="8.44140625" style="80" customWidth="1"/>
    <col min="4356" max="4362" width="6.88671875" style="80" customWidth="1"/>
    <col min="4363" max="4363" width="9" style="80" customWidth="1"/>
    <col min="4364" max="4602" width="9" style="80"/>
    <col min="4603" max="4603" width="4.109375" style="80" customWidth="1"/>
    <col min="4604" max="4604" width="11.44140625" style="80" customWidth="1"/>
    <col min="4605" max="4610" width="7.109375" style="80" customWidth="1"/>
    <col min="4611" max="4611" width="8.44140625" style="80" customWidth="1"/>
    <col min="4612" max="4618" width="6.88671875" style="80" customWidth="1"/>
    <col min="4619" max="4619" width="9" style="80" customWidth="1"/>
    <col min="4620" max="4858" width="9" style="80"/>
    <col min="4859" max="4859" width="4.109375" style="80" customWidth="1"/>
    <col min="4860" max="4860" width="11.44140625" style="80" customWidth="1"/>
    <col min="4861" max="4866" width="7.109375" style="80" customWidth="1"/>
    <col min="4867" max="4867" width="8.44140625" style="80" customWidth="1"/>
    <col min="4868" max="4874" width="6.88671875" style="80" customWidth="1"/>
    <col min="4875" max="4875" width="9" style="80" customWidth="1"/>
    <col min="4876" max="5114" width="9" style="80"/>
    <col min="5115" max="5115" width="4.109375" style="80" customWidth="1"/>
    <col min="5116" max="5116" width="11.44140625" style="80" customWidth="1"/>
    <col min="5117" max="5122" width="7.109375" style="80" customWidth="1"/>
    <col min="5123" max="5123" width="8.44140625" style="80" customWidth="1"/>
    <col min="5124" max="5130" width="6.88671875" style="80" customWidth="1"/>
    <col min="5131" max="5131" width="9" style="80" customWidth="1"/>
    <col min="5132" max="5370" width="9" style="80"/>
    <col min="5371" max="5371" width="4.109375" style="80" customWidth="1"/>
    <col min="5372" max="5372" width="11.44140625" style="80" customWidth="1"/>
    <col min="5373" max="5378" width="7.109375" style="80" customWidth="1"/>
    <col min="5379" max="5379" width="8.44140625" style="80" customWidth="1"/>
    <col min="5380" max="5386" width="6.88671875" style="80" customWidth="1"/>
    <col min="5387" max="5387" width="9" style="80" customWidth="1"/>
    <col min="5388" max="5626" width="9" style="80"/>
    <col min="5627" max="5627" width="4.109375" style="80" customWidth="1"/>
    <col min="5628" max="5628" width="11.44140625" style="80" customWidth="1"/>
    <col min="5629" max="5634" width="7.109375" style="80" customWidth="1"/>
    <col min="5635" max="5635" width="8.44140625" style="80" customWidth="1"/>
    <col min="5636" max="5642" width="6.88671875" style="80" customWidth="1"/>
    <col min="5643" max="5643" width="9" style="80" customWidth="1"/>
    <col min="5644" max="5882" width="9" style="80"/>
    <col min="5883" max="5883" width="4.109375" style="80" customWidth="1"/>
    <col min="5884" max="5884" width="11.44140625" style="80" customWidth="1"/>
    <col min="5885" max="5890" width="7.109375" style="80" customWidth="1"/>
    <col min="5891" max="5891" width="8.44140625" style="80" customWidth="1"/>
    <col min="5892" max="5898" width="6.88671875" style="80" customWidth="1"/>
    <col min="5899" max="5899" width="9" style="80" customWidth="1"/>
    <col min="5900" max="6138" width="9" style="80"/>
    <col min="6139" max="6139" width="4.109375" style="80" customWidth="1"/>
    <col min="6140" max="6140" width="11.44140625" style="80" customWidth="1"/>
    <col min="6141" max="6146" width="7.109375" style="80" customWidth="1"/>
    <col min="6147" max="6147" width="8.44140625" style="80" customWidth="1"/>
    <col min="6148" max="6154" width="6.88671875" style="80" customWidth="1"/>
    <col min="6155" max="6155" width="9" style="80" customWidth="1"/>
    <col min="6156" max="6394" width="9" style="80"/>
    <col min="6395" max="6395" width="4.109375" style="80" customWidth="1"/>
    <col min="6396" max="6396" width="11.44140625" style="80" customWidth="1"/>
    <col min="6397" max="6402" width="7.109375" style="80" customWidth="1"/>
    <col min="6403" max="6403" width="8.44140625" style="80" customWidth="1"/>
    <col min="6404" max="6410" width="6.88671875" style="80" customWidth="1"/>
    <col min="6411" max="6411" width="9" style="80" customWidth="1"/>
    <col min="6412" max="6650" width="9" style="80"/>
    <col min="6651" max="6651" width="4.109375" style="80" customWidth="1"/>
    <col min="6652" max="6652" width="11.44140625" style="80" customWidth="1"/>
    <col min="6653" max="6658" width="7.109375" style="80" customWidth="1"/>
    <col min="6659" max="6659" width="8.44140625" style="80" customWidth="1"/>
    <col min="6660" max="6666" width="6.88671875" style="80" customWidth="1"/>
    <col min="6667" max="6667" width="9" style="80" customWidth="1"/>
    <col min="6668" max="6906" width="9" style="80"/>
    <col min="6907" max="6907" width="4.109375" style="80" customWidth="1"/>
    <col min="6908" max="6908" width="11.44140625" style="80" customWidth="1"/>
    <col min="6909" max="6914" width="7.109375" style="80" customWidth="1"/>
    <col min="6915" max="6915" width="8.44140625" style="80" customWidth="1"/>
    <col min="6916" max="6922" width="6.88671875" style="80" customWidth="1"/>
    <col min="6923" max="6923" width="9" style="80" customWidth="1"/>
    <col min="6924" max="7162" width="9" style="80"/>
    <col min="7163" max="7163" width="4.109375" style="80" customWidth="1"/>
    <col min="7164" max="7164" width="11.44140625" style="80" customWidth="1"/>
    <col min="7165" max="7170" width="7.109375" style="80" customWidth="1"/>
    <col min="7171" max="7171" width="8.44140625" style="80" customWidth="1"/>
    <col min="7172" max="7178" width="6.88671875" style="80" customWidth="1"/>
    <col min="7179" max="7179" width="9" style="80" customWidth="1"/>
    <col min="7180" max="7418" width="9" style="80"/>
    <col min="7419" max="7419" width="4.109375" style="80" customWidth="1"/>
    <col min="7420" max="7420" width="11.44140625" style="80" customWidth="1"/>
    <col min="7421" max="7426" width="7.109375" style="80" customWidth="1"/>
    <col min="7427" max="7427" width="8.44140625" style="80" customWidth="1"/>
    <col min="7428" max="7434" width="6.88671875" style="80" customWidth="1"/>
    <col min="7435" max="7435" width="9" style="80" customWidth="1"/>
    <col min="7436" max="7674" width="9" style="80"/>
    <col min="7675" max="7675" width="4.109375" style="80" customWidth="1"/>
    <col min="7676" max="7676" width="11.44140625" style="80" customWidth="1"/>
    <col min="7677" max="7682" width="7.109375" style="80" customWidth="1"/>
    <col min="7683" max="7683" width="8.44140625" style="80" customWidth="1"/>
    <col min="7684" max="7690" width="6.88671875" style="80" customWidth="1"/>
    <col min="7691" max="7691" width="9" style="80" customWidth="1"/>
    <col min="7692" max="7930" width="9" style="80"/>
    <col min="7931" max="7931" width="4.109375" style="80" customWidth="1"/>
    <col min="7932" max="7932" width="11.44140625" style="80" customWidth="1"/>
    <col min="7933" max="7938" width="7.109375" style="80" customWidth="1"/>
    <col min="7939" max="7939" width="8.44140625" style="80" customWidth="1"/>
    <col min="7940" max="7946" width="6.88671875" style="80" customWidth="1"/>
    <col min="7947" max="7947" width="9" style="80" customWidth="1"/>
    <col min="7948" max="8186" width="9" style="80"/>
    <col min="8187" max="8187" width="4.109375" style="80" customWidth="1"/>
    <col min="8188" max="8188" width="11.44140625" style="80" customWidth="1"/>
    <col min="8189" max="8194" width="7.109375" style="80" customWidth="1"/>
    <col min="8195" max="8195" width="8.44140625" style="80" customWidth="1"/>
    <col min="8196" max="8202" width="6.88671875" style="80" customWidth="1"/>
    <col min="8203" max="8203" width="9" style="80" customWidth="1"/>
    <col min="8204" max="8442" width="9" style="80"/>
    <col min="8443" max="8443" width="4.109375" style="80" customWidth="1"/>
    <col min="8444" max="8444" width="11.44140625" style="80" customWidth="1"/>
    <col min="8445" max="8450" width="7.109375" style="80" customWidth="1"/>
    <col min="8451" max="8451" width="8.44140625" style="80" customWidth="1"/>
    <col min="8452" max="8458" width="6.88671875" style="80" customWidth="1"/>
    <col min="8459" max="8459" width="9" style="80" customWidth="1"/>
    <col min="8460" max="8698" width="9" style="80"/>
    <col min="8699" max="8699" width="4.109375" style="80" customWidth="1"/>
    <col min="8700" max="8700" width="11.44140625" style="80" customWidth="1"/>
    <col min="8701" max="8706" width="7.109375" style="80" customWidth="1"/>
    <col min="8707" max="8707" width="8.44140625" style="80" customWidth="1"/>
    <col min="8708" max="8714" width="6.88671875" style="80" customWidth="1"/>
    <col min="8715" max="8715" width="9" style="80" customWidth="1"/>
    <col min="8716" max="8954" width="9" style="80"/>
    <col min="8955" max="8955" width="4.109375" style="80" customWidth="1"/>
    <col min="8956" max="8956" width="11.44140625" style="80" customWidth="1"/>
    <col min="8957" max="8962" width="7.109375" style="80" customWidth="1"/>
    <col min="8963" max="8963" width="8.44140625" style="80" customWidth="1"/>
    <col min="8964" max="8970" width="6.88671875" style="80" customWidth="1"/>
    <col min="8971" max="8971" width="9" style="80" customWidth="1"/>
    <col min="8972" max="9210" width="9" style="80"/>
    <col min="9211" max="9211" width="4.109375" style="80" customWidth="1"/>
    <col min="9212" max="9212" width="11.44140625" style="80" customWidth="1"/>
    <col min="9213" max="9218" width="7.109375" style="80" customWidth="1"/>
    <col min="9219" max="9219" width="8.44140625" style="80" customWidth="1"/>
    <col min="9220" max="9226" width="6.88671875" style="80" customWidth="1"/>
    <col min="9227" max="9227" width="9" style="80" customWidth="1"/>
    <col min="9228" max="9466" width="9" style="80"/>
    <col min="9467" max="9467" width="4.109375" style="80" customWidth="1"/>
    <col min="9468" max="9468" width="11.44140625" style="80" customWidth="1"/>
    <col min="9469" max="9474" width="7.109375" style="80" customWidth="1"/>
    <col min="9475" max="9475" width="8.44140625" style="80" customWidth="1"/>
    <col min="9476" max="9482" width="6.88671875" style="80" customWidth="1"/>
    <col min="9483" max="9483" width="9" style="80" customWidth="1"/>
    <col min="9484" max="9722" width="9" style="80"/>
    <col min="9723" max="9723" width="4.109375" style="80" customWidth="1"/>
    <col min="9724" max="9724" width="11.44140625" style="80" customWidth="1"/>
    <col min="9725" max="9730" width="7.109375" style="80" customWidth="1"/>
    <col min="9731" max="9731" width="8.44140625" style="80" customWidth="1"/>
    <col min="9732" max="9738" width="6.88671875" style="80" customWidth="1"/>
    <col min="9739" max="9739" width="9" style="80" customWidth="1"/>
    <col min="9740" max="9978" width="9" style="80"/>
    <col min="9979" max="9979" width="4.109375" style="80" customWidth="1"/>
    <col min="9980" max="9980" width="11.44140625" style="80" customWidth="1"/>
    <col min="9981" max="9986" width="7.109375" style="80" customWidth="1"/>
    <col min="9987" max="9987" width="8.44140625" style="80" customWidth="1"/>
    <col min="9988" max="9994" width="6.88671875" style="80" customWidth="1"/>
    <col min="9995" max="9995" width="9" style="80" customWidth="1"/>
    <col min="9996" max="10234" width="9" style="80"/>
    <col min="10235" max="10235" width="4.109375" style="80" customWidth="1"/>
    <col min="10236" max="10236" width="11.44140625" style="80" customWidth="1"/>
    <col min="10237" max="10242" width="7.109375" style="80" customWidth="1"/>
    <col min="10243" max="10243" width="8.44140625" style="80" customWidth="1"/>
    <col min="10244" max="10250" width="6.88671875" style="80" customWidth="1"/>
    <col min="10251" max="10251" width="9" style="80" customWidth="1"/>
    <col min="10252" max="10490" width="9" style="80"/>
    <col min="10491" max="10491" width="4.109375" style="80" customWidth="1"/>
    <col min="10492" max="10492" width="11.44140625" style="80" customWidth="1"/>
    <col min="10493" max="10498" width="7.109375" style="80" customWidth="1"/>
    <col min="10499" max="10499" width="8.44140625" style="80" customWidth="1"/>
    <col min="10500" max="10506" width="6.88671875" style="80" customWidth="1"/>
    <col min="10507" max="10507" width="9" style="80" customWidth="1"/>
    <col min="10508" max="10746" width="9" style="80"/>
    <col min="10747" max="10747" width="4.109375" style="80" customWidth="1"/>
    <col min="10748" max="10748" width="11.44140625" style="80" customWidth="1"/>
    <col min="10749" max="10754" width="7.109375" style="80" customWidth="1"/>
    <col min="10755" max="10755" width="8.44140625" style="80" customWidth="1"/>
    <col min="10756" max="10762" width="6.88671875" style="80" customWidth="1"/>
    <col min="10763" max="10763" width="9" style="80" customWidth="1"/>
    <col min="10764" max="11002" width="9" style="80"/>
    <col min="11003" max="11003" width="4.109375" style="80" customWidth="1"/>
    <col min="11004" max="11004" width="11.44140625" style="80" customWidth="1"/>
    <col min="11005" max="11010" width="7.109375" style="80" customWidth="1"/>
    <col min="11011" max="11011" width="8.44140625" style="80" customWidth="1"/>
    <col min="11012" max="11018" width="6.88671875" style="80" customWidth="1"/>
    <col min="11019" max="11019" width="9" style="80" customWidth="1"/>
    <col min="11020" max="11258" width="9" style="80"/>
    <col min="11259" max="11259" width="4.109375" style="80" customWidth="1"/>
    <col min="11260" max="11260" width="11.44140625" style="80" customWidth="1"/>
    <col min="11261" max="11266" width="7.109375" style="80" customWidth="1"/>
    <col min="11267" max="11267" width="8.44140625" style="80" customWidth="1"/>
    <col min="11268" max="11274" width="6.88671875" style="80" customWidth="1"/>
    <col min="11275" max="11275" width="9" style="80" customWidth="1"/>
    <col min="11276" max="11514" width="9" style="80"/>
    <col min="11515" max="11515" width="4.109375" style="80" customWidth="1"/>
    <col min="11516" max="11516" width="11.44140625" style="80" customWidth="1"/>
    <col min="11517" max="11522" width="7.109375" style="80" customWidth="1"/>
    <col min="11523" max="11523" width="8.44140625" style="80" customWidth="1"/>
    <col min="11524" max="11530" width="6.88671875" style="80" customWidth="1"/>
    <col min="11531" max="11531" width="9" style="80" customWidth="1"/>
    <col min="11532" max="11770" width="9" style="80"/>
    <col min="11771" max="11771" width="4.109375" style="80" customWidth="1"/>
    <col min="11772" max="11772" width="11.44140625" style="80" customWidth="1"/>
    <col min="11773" max="11778" width="7.109375" style="80" customWidth="1"/>
    <col min="11779" max="11779" width="8.44140625" style="80" customWidth="1"/>
    <col min="11780" max="11786" width="6.88671875" style="80" customWidth="1"/>
    <col min="11787" max="11787" width="9" style="80" customWidth="1"/>
    <col min="11788" max="12026" width="9" style="80"/>
    <col min="12027" max="12027" width="4.109375" style="80" customWidth="1"/>
    <col min="12028" max="12028" width="11.44140625" style="80" customWidth="1"/>
    <col min="12029" max="12034" width="7.109375" style="80" customWidth="1"/>
    <col min="12035" max="12035" width="8.44140625" style="80" customWidth="1"/>
    <col min="12036" max="12042" width="6.88671875" style="80" customWidth="1"/>
    <col min="12043" max="12043" width="9" style="80" customWidth="1"/>
    <col min="12044" max="12282" width="9" style="80"/>
    <col min="12283" max="12283" width="4.109375" style="80" customWidth="1"/>
    <col min="12284" max="12284" width="11.44140625" style="80" customWidth="1"/>
    <col min="12285" max="12290" width="7.109375" style="80" customWidth="1"/>
    <col min="12291" max="12291" width="8.44140625" style="80" customWidth="1"/>
    <col min="12292" max="12298" width="6.88671875" style="80" customWidth="1"/>
    <col min="12299" max="12299" width="9" style="80" customWidth="1"/>
    <col min="12300" max="12538" width="9" style="80"/>
    <col min="12539" max="12539" width="4.109375" style="80" customWidth="1"/>
    <col min="12540" max="12540" width="11.44140625" style="80" customWidth="1"/>
    <col min="12541" max="12546" width="7.109375" style="80" customWidth="1"/>
    <col min="12547" max="12547" width="8.44140625" style="80" customWidth="1"/>
    <col min="12548" max="12554" width="6.88671875" style="80" customWidth="1"/>
    <col min="12555" max="12555" width="9" style="80" customWidth="1"/>
    <col min="12556" max="12794" width="9" style="80"/>
    <col min="12795" max="12795" width="4.109375" style="80" customWidth="1"/>
    <col min="12796" max="12796" width="11.44140625" style="80" customWidth="1"/>
    <col min="12797" max="12802" width="7.109375" style="80" customWidth="1"/>
    <col min="12803" max="12803" width="8.44140625" style="80" customWidth="1"/>
    <col min="12804" max="12810" width="6.88671875" style="80" customWidth="1"/>
    <col min="12811" max="12811" width="9" style="80" customWidth="1"/>
    <col min="12812" max="13050" width="9" style="80"/>
    <col min="13051" max="13051" width="4.109375" style="80" customWidth="1"/>
    <col min="13052" max="13052" width="11.44140625" style="80" customWidth="1"/>
    <col min="13053" max="13058" width="7.109375" style="80" customWidth="1"/>
    <col min="13059" max="13059" width="8.44140625" style="80" customWidth="1"/>
    <col min="13060" max="13066" width="6.88671875" style="80" customWidth="1"/>
    <col min="13067" max="13067" width="9" style="80" customWidth="1"/>
    <col min="13068" max="13306" width="9" style="80"/>
    <col min="13307" max="13307" width="4.109375" style="80" customWidth="1"/>
    <col min="13308" max="13308" width="11.44140625" style="80" customWidth="1"/>
    <col min="13309" max="13314" width="7.109375" style="80" customWidth="1"/>
    <col min="13315" max="13315" width="8.44140625" style="80" customWidth="1"/>
    <col min="13316" max="13322" width="6.88671875" style="80" customWidth="1"/>
    <col min="13323" max="13323" width="9" style="80" customWidth="1"/>
    <col min="13324" max="13562" width="9" style="80"/>
    <col min="13563" max="13563" width="4.109375" style="80" customWidth="1"/>
    <col min="13564" max="13564" width="11.44140625" style="80" customWidth="1"/>
    <col min="13565" max="13570" width="7.109375" style="80" customWidth="1"/>
    <col min="13571" max="13571" width="8.44140625" style="80" customWidth="1"/>
    <col min="13572" max="13578" width="6.88671875" style="80" customWidth="1"/>
    <col min="13579" max="13579" width="9" style="80" customWidth="1"/>
    <col min="13580" max="13818" width="9" style="80"/>
    <col min="13819" max="13819" width="4.109375" style="80" customWidth="1"/>
    <col min="13820" max="13820" width="11.44140625" style="80" customWidth="1"/>
    <col min="13821" max="13826" width="7.109375" style="80" customWidth="1"/>
    <col min="13827" max="13827" width="8.44140625" style="80" customWidth="1"/>
    <col min="13828" max="13834" width="6.88671875" style="80" customWidth="1"/>
    <col min="13835" max="13835" width="9" style="80" customWidth="1"/>
    <col min="13836" max="14074" width="9" style="80"/>
    <col min="14075" max="14075" width="4.109375" style="80" customWidth="1"/>
    <col min="14076" max="14076" width="11.44140625" style="80" customWidth="1"/>
    <col min="14077" max="14082" width="7.109375" style="80" customWidth="1"/>
    <col min="14083" max="14083" width="8.44140625" style="80" customWidth="1"/>
    <col min="14084" max="14090" width="6.88671875" style="80" customWidth="1"/>
    <col min="14091" max="14091" width="9" style="80" customWidth="1"/>
    <col min="14092" max="14330" width="9" style="80"/>
    <col min="14331" max="14331" width="4.109375" style="80" customWidth="1"/>
    <col min="14332" max="14332" width="11.44140625" style="80" customWidth="1"/>
    <col min="14333" max="14338" width="7.109375" style="80" customWidth="1"/>
    <col min="14339" max="14339" width="8.44140625" style="80" customWidth="1"/>
    <col min="14340" max="14346" width="6.88671875" style="80" customWidth="1"/>
    <col min="14347" max="14347" width="9" style="80" customWidth="1"/>
    <col min="14348" max="14586" width="9" style="80"/>
    <col min="14587" max="14587" width="4.109375" style="80" customWidth="1"/>
    <col min="14588" max="14588" width="11.44140625" style="80" customWidth="1"/>
    <col min="14589" max="14594" width="7.109375" style="80" customWidth="1"/>
    <col min="14595" max="14595" width="8.44140625" style="80" customWidth="1"/>
    <col min="14596" max="14602" width="6.88671875" style="80" customWidth="1"/>
    <col min="14603" max="14603" width="9" style="80" customWidth="1"/>
    <col min="14604" max="14842" width="9" style="80"/>
    <col min="14843" max="14843" width="4.109375" style="80" customWidth="1"/>
    <col min="14844" max="14844" width="11.44140625" style="80" customWidth="1"/>
    <col min="14845" max="14850" width="7.109375" style="80" customWidth="1"/>
    <col min="14851" max="14851" width="8.44140625" style="80" customWidth="1"/>
    <col min="14852" max="14858" width="6.88671875" style="80" customWidth="1"/>
    <col min="14859" max="14859" width="9" style="80" customWidth="1"/>
    <col min="14860" max="15098" width="9" style="80"/>
    <col min="15099" max="15099" width="4.109375" style="80" customWidth="1"/>
    <col min="15100" max="15100" width="11.44140625" style="80" customWidth="1"/>
    <col min="15101" max="15106" width="7.109375" style="80" customWidth="1"/>
    <col min="15107" max="15107" width="8.44140625" style="80" customWidth="1"/>
    <col min="15108" max="15114" width="6.88671875" style="80" customWidth="1"/>
    <col min="15115" max="15115" width="9" style="80" customWidth="1"/>
    <col min="15116" max="15354" width="9" style="80"/>
    <col min="15355" max="15355" width="4.109375" style="80" customWidth="1"/>
    <col min="15356" max="15356" width="11.44140625" style="80" customWidth="1"/>
    <col min="15357" max="15362" width="7.109375" style="80" customWidth="1"/>
    <col min="15363" max="15363" width="8.44140625" style="80" customWidth="1"/>
    <col min="15364" max="15370" width="6.88671875" style="80" customWidth="1"/>
    <col min="15371" max="15371" width="9" style="80" customWidth="1"/>
    <col min="15372" max="15610" width="9" style="80"/>
    <col min="15611" max="15611" width="4.109375" style="80" customWidth="1"/>
    <col min="15612" max="15612" width="11.44140625" style="80" customWidth="1"/>
    <col min="15613" max="15618" width="7.109375" style="80" customWidth="1"/>
    <col min="15619" max="15619" width="8.44140625" style="80" customWidth="1"/>
    <col min="15620" max="15626" width="6.88671875" style="80" customWidth="1"/>
    <col min="15627" max="15627" width="9" style="80" customWidth="1"/>
    <col min="15628" max="15866" width="9" style="80"/>
    <col min="15867" max="15867" width="4.109375" style="80" customWidth="1"/>
    <col min="15868" max="15868" width="11.44140625" style="80" customWidth="1"/>
    <col min="15869" max="15874" width="7.109375" style="80" customWidth="1"/>
    <col min="15875" max="15875" width="8.44140625" style="80" customWidth="1"/>
    <col min="15876" max="15882" width="6.88671875" style="80" customWidth="1"/>
    <col min="15883" max="15883" width="9" style="80" customWidth="1"/>
    <col min="15884" max="16122" width="9" style="80"/>
    <col min="16123" max="16123" width="4.109375" style="80" customWidth="1"/>
    <col min="16124" max="16124" width="11.44140625" style="80" customWidth="1"/>
    <col min="16125" max="16130" width="7.109375" style="80" customWidth="1"/>
    <col min="16131" max="16131" width="8.44140625" style="80" customWidth="1"/>
    <col min="16132" max="16138" width="6.88671875" style="80" customWidth="1"/>
    <col min="16139" max="16139" width="9" style="80" customWidth="1"/>
    <col min="16140" max="16378" width="9" style="80"/>
    <col min="16379" max="16384" width="9" style="80" customWidth="1"/>
  </cols>
  <sheetData>
    <row r="1" spans="1:21" ht="27">
      <c r="A1" s="441" t="s">
        <v>407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21" ht="24.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>
      <c r="A3" s="442" t="s">
        <v>235</v>
      </c>
      <c r="B3" s="437" t="s">
        <v>345</v>
      </c>
      <c r="C3" s="435" t="s">
        <v>346</v>
      </c>
      <c r="D3" s="446"/>
      <c r="E3" s="446"/>
      <c r="F3" s="446"/>
      <c r="G3" s="446"/>
      <c r="H3" s="446"/>
      <c r="I3" s="436"/>
      <c r="J3" s="435" t="s">
        <v>347</v>
      </c>
      <c r="K3" s="446"/>
      <c r="L3" s="446"/>
      <c r="M3" s="446"/>
      <c r="N3" s="446"/>
      <c r="O3" s="446"/>
      <c r="P3" s="436"/>
      <c r="Q3" s="437" t="s">
        <v>13</v>
      </c>
    </row>
    <row r="4" spans="1:21">
      <c r="A4" s="443"/>
      <c r="B4" s="445"/>
      <c r="C4" s="435" t="s">
        <v>329</v>
      </c>
      <c r="D4" s="436"/>
      <c r="E4" s="435" t="s">
        <v>330</v>
      </c>
      <c r="F4" s="436"/>
      <c r="G4" s="435" t="s">
        <v>331</v>
      </c>
      <c r="H4" s="436"/>
      <c r="I4" s="437" t="s">
        <v>232</v>
      </c>
      <c r="J4" s="435" t="s">
        <v>332</v>
      </c>
      <c r="K4" s="436"/>
      <c r="L4" s="435" t="s">
        <v>333</v>
      </c>
      <c r="M4" s="436"/>
      <c r="N4" s="435" t="s">
        <v>334</v>
      </c>
      <c r="O4" s="436"/>
      <c r="P4" s="437" t="s">
        <v>232</v>
      </c>
      <c r="Q4" s="445"/>
    </row>
    <row r="5" spans="1:21">
      <c r="A5" s="444"/>
      <c r="B5" s="438"/>
      <c r="C5" s="91" t="s">
        <v>230</v>
      </c>
      <c r="D5" s="91" t="s">
        <v>231</v>
      </c>
      <c r="E5" s="91" t="s">
        <v>230</v>
      </c>
      <c r="F5" s="91" t="s">
        <v>231</v>
      </c>
      <c r="G5" s="91" t="s">
        <v>230</v>
      </c>
      <c r="H5" s="91" t="s">
        <v>231</v>
      </c>
      <c r="I5" s="438"/>
      <c r="J5" s="91" t="s">
        <v>230</v>
      </c>
      <c r="K5" s="91" t="s">
        <v>231</v>
      </c>
      <c r="L5" s="91" t="s">
        <v>230</v>
      </c>
      <c r="M5" s="91" t="s">
        <v>231</v>
      </c>
      <c r="N5" s="91" t="s">
        <v>230</v>
      </c>
      <c r="O5" s="91" t="s">
        <v>231</v>
      </c>
      <c r="P5" s="438"/>
      <c r="Q5" s="438"/>
    </row>
    <row r="6" spans="1:21">
      <c r="A6" s="82">
        <v>1</v>
      </c>
      <c r="B6" s="82" t="s">
        <v>348</v>
      </c>
      <c r="C6" s="83" t="s">
        <v>247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4">
        <f>SUM(C6:H6)</f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4">
        <f>SUM(J6:O6)</f>
        <v>0</v>
      </c>
      <c r="Q6" s="85">
        <f>I6+P6</f>
        <v>0</v>
      </c>
    </row>
    <row r="7" spans="1:21">
      <c r="A7" s="82">
        <v>2</v>
      </c>
      <c r="B7" s="82" t="s">
        <v>349</v>
      </c>
      <c r="C7" s="26">
        <v>437</v>
      </c>
      <c r="D7" s="26">
        <v>519</v>
      </c>
      <c r="E7" s="130">
        <v>0</v>
      </c>
      <c r="F7" s="83">
        <v>0</v>
      </c>
      <c r="G7" s="83">
        <v>0</v>
      </c>
      <c r="H7" s="86">
        <v>0</v>
      </c>
      <c r="I7" s="84">
        <f t="shared" ref="I7:I16" si="0">SUM(C7:H7)</f>
        <v>956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4">
        <f t="shared" ref="P7:P16" si="1">SUM(J7:O7)</f>
        <v>0</v>
      </c>
      <c r="Q7" s="85">
        <f t="shared" ref="Q7:Q17" si="2">I7+P7</f>
        <v>956</v>
      </c>
    </row>
    <row r="8" spans="1:21">
      <c r="A8" s="82">
        <v>3</v>
      </c>
      <c r="B8" s="82" t="s">
        <v>350</v>
      </c>
      <c r="C8" s="26">
        <v>1277</v>
      </c>
      <c r="D8" s="26">
        <v>1378</v>
      </c>
      <c r="E8" s="26">
        <v>339</v>
      </c>
      <c r="F8" s="26">
        <v>438</v>
      </c>
      <c r="G8" s="130">
        <v>0</v>
      </c>
      <c r="H8" s="83">
        <v>0</v>
      </c>
      <c r="I8" s="84">
        <f t="shared" si="0"/>
        <v>3432</v>
      </c>
      <c r="J8" s="131">
        <v>0</v>
      </c>
      <c r="K8" s="26">
        <v>0</v>
      </c>
      <c r="L8" s="130">
        <v>0</v>
      </c>
      <c r="M8" s="83">
        <v>0</v>
      </c>
      <c r="N8" s="83">
        <v>0</v>
      </c>
      <c r="O8" s="83">
        <v>0</v>
      </c>
      <c r="P8" s="84">
        <f>SUM(J8:O8)</f>
        <v>0</v>
      </c>
      <c r="Q8" s="85">
        <f t="shared" si="2"/>
        <v>3432</v>
      </c>
    </row>
    <row r="9" spans="1:21">
      <c r="A9" s="82">
        <v>4</v>
      </c>
      <c r="B9" s="82" t="s">
        <v>351</v>
      </c>
      <c r="C9" s="26">
        <v>45</v>
      </c>
      <c r="D9" s="26">
        <v>33</v>
      </c>
      <c r="E9" s="26">
        <v>1264</v>
      </c>
      <c r="F9" s="26">
        <v>1397</v>
      </c>
      <c r="G9" s="26">
        <v>339</v>
      </c>
      <c r="H9" s="26">
        <v>405</v>
      </c>
      <c r="I9" s="84">
        <f t="shared" si="0"/>
        <v>3483</v>
      </c>
      <c r="J9" s="26">
        <v>1</v>
      </c>
      <c r="K9" s="131">
        <v>0</v>
      </c>
      <c r="L9" s="130">
        <v>0</v>
      </c>
      <c r="M9" s="83">
        <v>0</v>
      </c>
      <c r="N9" s="83">
        <v>0</v>
      </c>
      <c r="O9" s="83">
        <v>0</v>
      </c>
      <c r="P9" s="84">
        <f t="shared" si="1"/>
        <v>1</v>
      </c>
      <c r="Q9" s="85">
        <f t="shared" si="2"/>
        <v>3484</v>
      </c>
    </row>
    <row r="10" spans="1:21">
      <c r="A10" s="82">
        <v>5</v>
      </c>
      <c r="B10" s="82" t="s">
        <v>352</v>
      </c>
      <c r="C10" s="26">
        <v>6</v>
      </c>
      <c r="D10" s="26">
        <v>1</v>
      </c>
      <c r="E10" s="26">
        <v>42</v>
      </c>
      <c r="F10" s="26">
        <v>38</v>
      </c>
      <c r="G10" s="26">
        <v>1182</v>
      </c>
      <c r="H10" s="26">
        <v>1396</v>
      </c>
      <c r="I10" s="84">
        <f t="shared" si="0"/>
        <v>2665</v>
      </c>
      <c r="J10" s="26">
        <v>296</v>
      </c>
      <c r="K10" s="26">
        <v>405</v>
      </c>
      <c r="L10" s="131">
        <v>0</v>
      </c>
      <c r="M10" s="26">
        <v>0</v>
      </c>
      <c r="N10" s="130">
        <v>0</v>
      </c>
      <c r="O10" s="83">
        <v>0</v>
      </c>
      <c r="P10" s="84">
        <f t="shared" si="1"/>
        <v>701</v>
      </c>
      <c r="Q10" s="85">
        <f t="shared" si="2"/>
        <v>3366</v>
      </c>
    </row>
    <row r="11" spans="1:21">
      <c r="A11" s="82">
        <v>6</v>
      </c>
      <c r="B11" s="82" t="s">
        <v>353</v>
      </c>
      <c r="C11" s="83">
        <v>2</v>
      </c>
      <c r="D11" s="83">
        <v>0</v>
      </c>
      <c r="E11" s="26">
        <v>4</v>
      </c>
      <c r="F11" s="131">
        <v>4</v>
      </c>
      <c r="G11" s="26">
        <v>59</v>
      </c>
      <c r="H11" s="26">
        <v>28</v>
      </c>
      <c r="I11" s="84">
        <f t="shared" si="0"/>
        <v>97</v>
      </c>
      <c r="J11" s="26">
        <v>1022</v>
      </c>
      <c r="K11" s="26">
        <v>1271</v>
      </c>
      <c r="L11" s="26">
        <v>271</v>
      </c>
      <c r="M11" s="26">
        <v>380</v>
      </c>
      <c r="N11" s="26">
        <v>1</v>
      </c>
      <c r="O11" s="26">
        <v>0</v>
      </c>
      <c r="P11" s="84">
        <f t="shared" si="1"/>
        <v>2945</v>
      </c>
      <c r="Q11" s="85">
        <f t="shared" si="2"/>
        <v>3042</v>
      </c>
    </row>
    <row r="12" spans="1:21">
      <c r="A12" s="82">
        <v>7</v>
      </c>
      <c r="B12" s="82" t="s">
        <v>354</v>
      </c>
      <c r="C12" s="83">
        <v>1</v>
      </c>
      <c r="D12" s="83">
        <v>0</v>
      </c>
      <c r="E12" s="26">
        <v>0</v>
      </c>
      <c r="F12" s="26">
        <v>0</v>
      </c>
      <c r="G12" s="26">
        <v>7</v>
      </c>
      <c r="H12" s="26">
        <v>5</v>
      </c>
      <c r="I12" s="84">
        <f t="shared" si="0"/>
        <v>13</v>
      </c>
      <c r="J12" s="26">
        <v>85</v>
      </c>
      <c r="K12" s="26">
        <v>45</v>
      </c>
      <c r="L12" s="26">
        <v>916</v>
      </c>
      <c r="M12" s="26">
        <v>1265</v>
      </c>
      <c r="N12" s="26">
        <v>253</v>
      </c>
      <c r="O12" s="26">
        <v>462</v>
      </c>
      <c r="P12" s="84">
        <f t="shared" si="1"/>
        <v>3026</v>
      </c>
      <c r="Q12" s="85">
        <f t="shared" si="2"/>
        <v>3039</v>
      </c>
    </row>
    <row r="13" spans="1:21">
      <c r="A13" s="82">
        <v>8</v>
      </c>
      <c r="B13" s="82" t="s">
        <v>355</v>
      </c>
      <c r="C13" s="83">
        <v>0</v>
      </c>
      <c r="D13" s="83">
        <v>0</v>
      </c>
      <c r="E13" s="26">
        <v>1</v>
      </c>
      <c r="F13" s="131">
        <v>0</v>
      </c>
      <c r="G13" s="130">
        <v>0</v>
      </c>
      <c r="H13" s="83">
        <v>0</v>
      </c>
      <c r="I13" s="84">
        <f t="shared" si="0"/>
        <v>1</v>
      </c>
      <c r="J13" s="26">
        <v>11</v>
      </c>
      <c r="K13" s="26">
        <v>3</v>
      </c>
      <c r="L13" s="26">
        <v>47</v>
      </c>
      <c r="M13" s="26">
        <v>36</v>
      </c>
      <c r="N13" s="26">
        <v>876</v>
      </c>
      <c r="O13" s="26">
        <v>1240</v>
      </c>
      <c r="P13" s="84">
        <f t="shared" si="1"/>
        <v>2213</v>
      </c>
      <c r="Q13" s="85">
        <f t="shared" si="2"/>
        <v>2214</v>
      </c>
    </row>
    <row r="14" spans="1:21">
      <c r="A14" s="82">
        <v>9</v>
      </c>
      <c r="B14" s="82" t="s">
        <v>361</v>
      </c>
      <c r="C14" s="83">
        <v>0</v>
      </c>
      <c r="D14" s="83">
        <v>0</v>
      </c>
      <c r="E14" s="83">
        <v>1</v>
      </c>
      <c r="F14" s="83">
        <v>0</v>
      </c>
      <c r="G14" s="83">
        <v>0</v>
      </c>
      <c r="H14" s="83">
        <v>0</v>
      </c>
      <c r="I14" s="84">
        <f t="shared" si="0"/>
        <v>1</v>
      </c>
      <c r="J14" s="26">
        <v>3</v>
      </c>
      <c r="K14" s="26">
        <v>1</v>
      </c>
      <c r="L14" s="26">
        <v>8</v>
      </c>
      <c r="M14" s="26">
        <v>5</v>
      </c>
      <c r="N14" s="26">
        <v>45</v>
      </c>
      <c r="O14" s="26">
        <v>32</v>
      </c>
      <c r="P14" s="84">
        <f t="shared" si="1"/>
        <v>94</v>
      </c>
      <c r="Q14" s="85">
        <f t="shared" si="2"/>
        <v>95</v>
      </c>
    </row>
    <row r="15" spans="1:21">
      <c r="A15" s="82">
        <v>10</v>
      </c>
      <c r="B15" s="82" t="s">
        <v>362</v>
      </c>
      <c r="C15" s="83">
        <v>0</v>
      </c>
      <c r="D15" s="83">
        <v>0</v>
      </c>
      <c r="E15" s="83">
        <v>0</v>
      </c>
      <c r="F15" s="83">
        <v>0</v>
      </c>
      <c r="G15" s="83">
        <v>1</v>
      </c>
      <c r="H15" s="83">
        <v>0</v>
      </c>
      <c r="I15" s="84">
        <f t="shared" si="0"/>
        <v>1</v>
      </c>
      <c r="J15" s="131">
        <v>0</v>
      </c>
      <c r="K15" s="26">
        <v>0</v>
      </c>
      <c r="L15" s="26">
        <v>1</v>
      </c>
      <c r="M15" s="26">
        <v>0</v>
      </c>
      <c r="N15" s="26">
        <v>4</v>
      </c>
      <c r="O15" s="26">
        <v>2</v>
      </c>
      <c r="P15" s="84">
        <f t="shared" si="1"/>
        <v>7</v>
      </c>
      <c r="Q15" s="85">
        <f t="shared" si="2"/>
        <v>8</v>
      </c>
    </row>
    <row r="16" spans="1:21">
      <c r="A16" s="82">
        <v>11</v>
      </c>
      <c r="B16" s="82" t="s">
        <v>360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4">
        <f t="shared" si="0"/>
        <v>0</v>
      </c>
      <c r="J16" s="87">
        <v>0</v>
      </c>
      <c r="K16" s="132">
        <v>0</v>
      </c>
      <c r="L16" s="83">
        <v>0</v>
      </c>
      <c r="M16" s="83">
        <v>0</v>
      </c>
      <c r="N16" s="83">
        <v>0</v>
      </c>
      <c r="O16" s="83">
        <v>0</v>
      </c>
      <c r="P16" s="84">
        <f t="shared" si="1"/>
        <v>0</v>
      </c>
      <c r="Q16" s="85">
        <f t="shared" si="2"/>
        <v>0</v>
      </c>
    </row>
    <row r="17" spans="1:17">
      <c r="A17" s="439" t="s">
        <v>13</v>
      </c>
      <c r="B17" s="440"/>
      <c r="C17" s="138">
        <f>SUM(C6:C16)</f>
        <v>1768</v>
      </c>
      <c r="D17" s="138">
        <f t="shared" ref="D17:P17" si="3">SUM(D6:D16)</f>
        <v>1931</v>
      </c>
      <c r="E17" s="138">
        <f t="shared" si="3"/>
        <v>1651</v>
      </c>
      <c r="F17" s="138">
        <f t="shared" si="3"/>
        <v>1877</v>
      </c>
      <c r="G17" s="138">
        <f t="shared" si="3"/>
        <v>1588</v>
      </c>
      <c r="H17" s="138">
        <f t="shared" si="3"/>
        <v>1834</v>
      </c>
      <c r="I17" s="138">
        <f t="shared" si="3"/>
        <v>10649</v>
      </c>
      <c r="J17" s="138">
        <f>SUM(J6:J15)</f>
        <v>1418</v>
      </c>
      <c r="K17" s="138">
        <f t="shared" si="3"/>
        <v>1725</v>
      </c>
      <c r="L17" s="138">
        <f t="shared" si="3"/>
        <v>1243</v>
      </c>
      <c r="M17" s="138">
        <f t="shared" si="3"/>
        <v>1686</v>
      </c>
      <c r="N17" s="138">
        <f t="shared" si="3"/>
        <v>1179</v>
      </c>
      <c r="O17" s="138">
        <f t="shared" si="3"/>
        <v>1736</v>
      </c>
      <c r="P17" s="138">
        <f t="shared" si="3"/>
        <v>8987</v>
      </c>
      <c r="Q17" s="139">
        <f t="shared" si="2"/>
        <v>19636</v>
      </c>
    </row>
    <row r="18" spans="1:17" ht="23.25" customHeight="1"/>
    <row r="19" spans="1:17" ht="24.6">
      <c r="A19" s="88"/>
    </row>
  </sheetData>
  <mergeCells count="15">
    <mergeCell ref="L4:M4"/>
    <mergeCell ref="N4:O4"/>
    <mergeCell ref="P4:P5"/>
    <mergeCell ref="A17:B17"/>
    <mergeCell ref="A1:U1"/>
    <mergeCell ref="A3:A5"/>
    <mergeCell ref="B3:B5"/>
    <mergeCell ref="C3:I3"/>
    <mergeCell ref="J3:P3"/>
    <mergeCell ref="Q3:Q5"/>
    <mergeCell ref="C4:D4"/>
    <mergeCell ref="E4:F4"/>
    <mergeCell ref="G4:H4"/>
    <mergeCell ref="I4:I5"/>
    <mergeCell ref="J4:K4"/>
  </mergeCells>
  <printOptions horizontalCentered="1"/>
  <pageMargins left="1.39" right="0.34" top="0.74803149606299213" bottom="0.74803149606299213" header="0.31496062992125984" footer="0.31496062992125984"/>
  <pageSetup paperSize="9" firstPageNumber="11" orientation="landscape" useFirstPageNumber="1" horizontalDpi="4294967293" verticalDpi="4294967293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9"/>
  </sheetPr>
  <dimension ref="A1:V18"/>
  <sheetViews>
    <sheetView zoomScaleNormal="100" workbookViewId="0">
      <selection activeCell="V14" sqref="V14"/>
    </sheetView>
  </sheetViews>
  <sheetFormatPr defaultColWidth="9" defaultRowHeight="14.4"/>
  <cols>
    <col min="1" max="1" width="18.44140625" customWidth="1"/>
    <col min="2" max="2" width="4.44140625" style="10" customWidth="1"/>
    <col min="3" max="10" width="4.44140625" customWidth="1"/>
    <col min="11" max="11" width="7.33203125" customWidth="1"/>
    <col min="12" max="20" width="4.44140625" customWidth="1"/>
    <col min="21" max="21" width="8.6640625" customWidth="1"/>
    <col min="22" max="22" width="9" customWidth="1"/>
  </cols>
  <sheetData>
    <row r="1" spans="1:22" s="28" customFormat="1" ht="27">
      <c r="A1" s="31" t="s">
        <v>444</v>
      </c>
      <c r="B1" s="51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1">
      <c r="A2" s="8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24.6">
      <c r="A3" s="452" t="s">
        <v>0</v>
      </c>
      <c r="B3" s="447" t="s">
        <v>329</v>
      </c>
      <c r="C3" s="448"/>
      <c r="D3" s="449"/>
      <c r="E3" s="447" t="s">
        <v>330</v>
      </c>
      <c r="F3" s="448"/>
      <c r="G3" s="449"/>
      <c r="H3" s="447" t="s">
        <v>331</v>
      </c>
      <c r="I3" s="448"/>
      <c r="J3" s="449"/>
      <c r="K3" s="453" t="s">
        <v>377</v>
      </c>
      <c r="L3" s="447" t="s">
        <v>332</v>
      </c>
      <c r="M3" s="448"/>
      <c r="N3" s="449"/>
      <c r="O3" s="447" t="s">
        <v>333</v>
      </c>
      <c r="P3" s="448"/>
      <c r="Q3" s="449"/>
      <c r="R3" s="447" t="s">
        <v>334</v>
      </c>
      <c r="S3" s="448"/>
      <c r="T3" s="449"/>
      <c r="U3" s="453" t="s">
        <v>367</v>
      </c>
      <c r="V3" s="450" t="s">
        <v>13</v>
      </c>
    </row>
    <row r="4" spans="1:22" ht="24.6">
      <c r="A4" s="452"/>
      <c r="B4" s="99" t="s">
        <v>230</v>
      </c>
      <c r="C4" s="99" t="s">
        <v>231</v>
      </c>
      <c r="D4" s="99" t="s">
        <v>232</v>
      </c>
      <c r="E4" s="99" t="s">
        <v>230</v>
      </c>
      <c r="F4" s="99" t="s">
        <v>231</v>
      </c>
      <c r="G4" s="99" t="s">
        <v>232</v>
      </c>
      <c r="H4" s="99" t="s">
        <v>230</v>
      </c>
      <c r="I4" s="99" t="s">
        <v>231</v>
      </c>
      <c r="J4" s="99" t="s">
        <v>232</v>
      </c>
      <c r="K4" s="454"/>
      <c r="L4" s="99" t="s">
        <v>230</v>
      </c>
      <c r="M4" s="99" t="s">
        <v>231</v>
      </c>
      <c r="N4" s="99" t="s">
        <v>232</v>
      </c>
      <c r="O4" s="99" t="s">
        <v>230</v>
      </c>
      <c r="P4" s="99" t="s">
        <v>231</v>
      </c>
      <c r="Q4" s="99" t="s">
        <v>232</v>
      </c>
      <c r="R4" s="99" t="s">
        <v>230</v>
      </c>
      <c r="S4" s="99" t="s">
        <v>231</v>
      </c>
      <c r="T4" s="99" t="s">
        <v>232</v>
      </c>
      <c r="U4" s="454"/>
      <c r="V4" s="451"/>
    </row>
    <row r="5" spans="1:22" ht="24.6">
      <c r="A5" s="29" t="s">
        <v>364</v>
      </c>
      <c r="B5" s="90">
        <v>2</v>
      </c>
      <c r="C5" s="90">
        <v>0</v>
      </c>
      <c r="D5" s="90">
        <v>2</v>
      </c>
      <c r="E5" s="90">
        <v>19</v>
      </c>
      <c r="F5" s="90">
        <v>13</v>
      </c>
      <c r="G5" s="90">
        <v>32</v>
      </c>
      <c r="H5" s="90">
        <v>3</v>
      </c>
      <c r="I5" s="90">
        <v>3</v>
      </c>
      <c r="J5" s="90">
        <v>6</v>
      </c>
      <c r="K5" s="90">
        <f>J5+G5+D5</f>
        <v>40</v>
      </c>
      <c r="L5" s="90">
        <v>0</v>
      </c>
      <c r="M5" s="90">
        <v>6</v>
      </c>
      <c r="N5" s="90">
        <v>6</v>
      </c>
      <c r="O5" s="90">
        <v>5</v>
      </c>
      <c r="P5" s="90">
        <v>9</v>
      </c>
      <c r="Q5" s="90">
        <v>14</v>
      </c>
      <c r="R5" s="90">
        <v>2</v>
      </c>
      <c r="S5" s="90">
        <v>7</v>
      </c>
      <c r="T5" s="90">
        <v>9</v>
      </c>
      <c r="U5" s="133">
        <f>T5+Q5+N5</f>
        <v>29</v>
      </c>
      <c r="V5" s="133">
        <f>K5+U5</f>
        <v>69</v>
      </c>
    </row>
    <row r="6" spans="1:22" ht="24.6">
      <c r="A6" s="29" t="s">
        <v>365</v>
      </c>
      <c r="B6" s="29">
        <v>0</v>
      </c>
      <c r="C6" s="29">
        <v>0</v>
      </c>
      <c r="D6" s="29">
        <v>0</v>
      </c>
      <c r="E6" s="29">
        <v>1</v>
      </c>
      <c r="F6" s="29">
        <v>0</v>
      </c>
      <c r="G6" s="29">
        <v>1</v>
      </c>
      <c r="H6" s="29">
        <v>0</v>
      </c>
      <c r="I6" s="29">
        <v>0</v>
      </c>
      <c r="J6" s="29">
        <v>0</v>
      </c>
      <c r="K6" s="90">
        <f t="shared" ref="K6:K8" si="0">J6+G6+D6</f>
        <v>1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133">
        <f>T6+Q6+N6</f>
        <v>0</v>
      </c>
      <c r="V6" s="133">
        <f>K6+U6</f>
        <v>1</v>
      </c>
    </row>
    <row r="7" spans="1:22" ht="24.6">
      <c r="A7" s="29" t="s">
        <v>366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90">
        <f t="shared" si="0"/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133">
        <v>0</v>
      </c>
      <c r="U7" s="133">
        <f>T7+Q7+N7</f>
        <v>0</v>
      </c>
      <c r="V7" s="133">
        <f>K7+U7</f>
        <v>0</v>
      </c>
    </row>
    <row r="8" spans="1:22" ht="24.6">
      <c r="A8" s="29" t="s">
        <v>363</v>
      </c>
      <c r="B8" s="133">
        <f>SUM(B5:B7)</f>
        <v>2</v>
      </c>
      <c r="C8" s="133">
        <f t="shared" ref="C8:V8" si="1">SUM(C5:C7)</f>
        <v>0</v>
      </c>
      <c r="D8" s="133">
        <f t="shared" si="1"/>
        <v>2</v>
      </c>
      <c r="E8" s="133">
        <f t="shared" si="1"/>
        <v>20</v>
      </c>
      <c r="F8" s="133">
        <f t="shared" si="1"/>
        <v>13</v>
      </c>
      <c r="G8" s="133">
        <f t="shared" si="1"/>
        <v>33</v>
      </c>
      <c r="H8" s="133">
        <f t="shared" si="1"/>
        <v>3</v>
      </c>
      <c r="I8" s="133">
        <f t="shared" si="1"/>
        <v>3</v>
      </c>
      <c r="J8" s="133">
        <f t="shared" si="1"/>
        <v>6</v>
      </c>
      <c r="K8" s="90">
        <f t="shared" si="0"/>
        <v>41</v>
      </c>
      <c r="L8" s="133">
        <f t="shared" si="1"/>
        <v>0</v>
      </c>
      <c r="M8" s="133">
        <f t="shared" si="1"/>
        <v>6</v>
      </c>
      <c r="N8" s="133">
        <f>SUM(L8:M8)</f>
        <v>6</v>
      </c>
      <c r="O8" s="133">
        <f t="shared" si="1"/>
        <v>5</v>
      </c>
      <c r="P8" s="133">
        <f t="shared" si="1"/>
        <v>9</v>
      </c>
      <c r="Q8" s="133">
        <f t="shared" si="1"/>
        <v>14</v>
      </c>
      <c r="R8" s="133">
        <f t="shared" si="1"/>
        <v>2</v>
      </c>
      <c r="S8" s="133">
        <f t="shared" si="1"/>
        <v>7</v>
      </c>
      <c r="T8" s="133">
        <f t="shared" si="1"/>
        <v>9</v>
      </c>
      <c r="U8" s="133">
        <f t="shared" si="1"/>
        <v>29</v>
      </c>
      <c r="V8" s="133">
        <f t="shared" si="1"/>
        <v>70</v>
      </c>
    </row>
    <row r="9" spans="1:22" ht="21">
      <c r="A9" s="21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1">
      <c r="A10" s="21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1">
      <c r="A11" s="2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6.8">
      <c r="A12" s="37"/>
      <c r="B12" s="5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6.8">
      <c r="A13" s="37"/>
      <c r="B13" s="5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6.8">
      <c r="A14" s="37"/>
      <c r="B14" s="5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ht="16.8">
      <c r="A15" s="37"/>
      <c r="B15" s="5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16.8">
      <c r="A16" s="37"/>
      <c r="B16" s="5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6.8">
      <c r="A17" s="37"/>
      <c r="B17" s="5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6.8">
      <c r="A18" s="37"/>
      <c r="B18" s="5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</sheetData>
  <mergeCells count="10">
    <mergeCell ref="R3:T3"/>
    <mergeCell ref="V3:V4"/>
    <mergeCell ref="A3:A4"/>
    <mergeCell ref="B3:D3"/>
    <mergeCell ref="E3:G3"/>
    <mergeCell ref="H3:J3"/>
    <mergeCell ref="L3:N3"/>
    <mergeCell ref="O3:Q3"/>
    <mergeCell ref="K3:K4"/>
    <mergeCell ref="U3:U4"/>
  </mergeCells>
  <pageMargins left="1.27" right="0.1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จำนวน รร.</vt:lpstr>
      <vt:lpstr>อัตราส่วนนักเรียน รายอำเภอ</vt:lpstr>
      <vt:lpstr>ข้อมูลโรงเรียน</vt:lpstr>
      <vt:lpstr>จำนวน นร.ม.ต้น+ม.ปลาย</vt:lpstr>
      <vt:lpstr>จำนวน รร.แยกตามอำเภอ</vt:lpstr>
      <vt:lpstr>แบ่งตามขนาดจำนวนนักเรียน</vt:lpstr>
      <vt:lpstr>10มิย67</vt:lpstr>
      <vt:lpstr>นักเรียนรายอายุ</vt:lpstr>
      <vt:lpstr>สรุป นร.พักนอน</vt:lpstr>
      <vt:lpstr>ข้อมูลครู67</vt:lpstr>
      <vt:lpstr>table4</vt:lpstr>
      <vt:lpstr>Table5</vt:lpstr>
      <vt:lpstr>'10มิย67'!Print_Titles</vt:lpstr>
      <vt:lpstr>table4!Print_Titles</vt:lpstr>
      <vt:lpstr>Table5!Print_Titles</vt:lpstr>
      <vt:lpstr>ข้อมูลโรงเรียน!Print_Titles</vt:lpstr>
      <vt:lpstr>'จำนวน นร.ม.ต้น+ม.ปลาย'!Print_Titles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นิรุติ บวบขม</cp:lastModifiedBy>
  <cp:lastPrinted>2024-07-04T08:07:59Z</cp:lastPrinted>
  <dcterms:created xsi:type="dcterms:W3CDTF">2013-08-16T07:46:55Z</dcterms:created>
  <dcterms:modified xsi:type="dcterms:W3CDTF">2025-07-16T01:53:34Z</dcterms:modified>
</cp:coreProperties>
</file>